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6885" firstSheet="1" activeTab="4"/>
  </bookViews>
  <sheets>
    <sheet name="TMDL#1 vs No Source" sheetId="1" r:id="rId1"/>
    <sheet name="Avista Resp" sheetId="2" r:id="rId2"/>
    <sheet name="TMDL#1 vs Limnotech Alt nopt" sheetId="3" r:id="rId3"/>
    <sheet name="Total TMDL + ID Delta" sheetId="4" r:id="rId4"/>
    <sheet name="Total TMDL + ID Delta Simple" sheetId="5" r:id="rId5"/>
  </sheets>
  <definedNames>
    <definedName name="_xlnm.Print_Area" localSheetId="1">'Avista Resp'!$AX$7:$BS$41</definedName>
    <definedName name="_xlnm.Print_Area" localSheetId="0">'TMDL#1 vs No Source'!$AX$7:$BS$41</definedName>
    <definedName name="_xlnm.Print_Area" localSheetId="3">'Total TMDL + ID Delta'!$AX$7:$CK$41</definedName>
  </definedNames>
  <calcPr fullCalcOnLoad="1"/>
</workbook>
</file>

<file path=xl/sharedStrings.xml><?xml version="1.0" encoding="utf-8"?>
<sst xmlns="http://schemas.openxmlformats.org/spreadsheetml/2006/main" count="204" uniqueCount="52">
  <si>
    <t>TMDL#1</t>
  </si>
  <si>
    <t>Period Start</t>
  </si>
  <si>
    <t>Period End</t>
  </si>
  <si>
    <t>JDAY Period start</t>
  </si>
  <si>
    <t>DO concentrations (mg/l). If value=999,then no model cell depths greater than 8 meters</t>
  </si>
  <si>
    <t>No Source</t>
  </si>
  <si>
    <t>Difference, or delta</t>
  </si>
  <si>
    <t>Segment</t>
  </si>
  <si>
    <t>June 1-15</t>
  </si>
  <si>
    <t>June 15-30</t>
  </si>
  <si>
    <t>July 1-15</t>
  </si>
  <si>
    <t>July 16-31</t>
  </si>
  <si>
    <t>Aug 1-15</t>
  </si>
  <si>
    <t>Aug 16-31</t>
  </si>
  <si>
    <t>Sept 1-15</t>
  </si>
  <si>
    <t>Sept 16-30</t>
  </si>
  <si>
    <t>Oct 1-15</t>
  </si>
  <si>
    <t>Oct 16-31</t>
  </si>
  <si>
    <t>Nov 1-15</t>
  </si>
  <si>
    <t>Nov 16-30</t>
  </si>
  <si>
    <t>Dec 1-15</t>
  </si>
  <si>
    <t>Dec 16-31</t>
  </si>
  <si>
    <t>DO concentrations and differences, bold font no source scenario, italics TMDL scenario</t>
  </si>
  <si>
    <t>Columns hidden to the left</t>
  </si>
  <si>
    <t>NOTE:  Values in the 3rd column = ((No Source - 0.2) - TMDL)</t>
  </si>
  <si>
    <t>TMDL #1</t>
  </si>
  <si>
    <t>Avista Resp</t>
  </si>
  <si>
    <t>Final DO</t>
  </si>
  <si>
    <r>
      <t xml:space="preserve">ID Scenario </t>
    </r>
    <r>
      <rPr>
        <sz val="11"/>
        <color indexed="8"/>
        <rFont val="Arial"/>
        <family val="0"/>
      </rPr>
      <t>∆</t>
    </r>
  </si>
  <si>
    <r>
      <t xml:space="preserve">Rounded Final </t>
    </r>
    <r>
      <rPr>
        <sz val="11"/>
        <color indexed="8"/>
        <rFont val="Arial"/>
        <family val="0"/>
      </rPr>
      <t>∆</t>
    </r>
  </si>
  <si>
    <r>
      <t xml:space="preserve">#1 Largest final </t>
    </r>
    <r>
      <rPr>
        <sz val="11"/>
        <color indexed="8"/>
        <rFont val="Arial"/>
        <family val="0"/>
      </rPr>
      <t>∆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outside Avista resp. space</t>
    </r>
  </si>
  <si>
    <r>
      <t xml:space="preserve">#3 Largest final </t>
    </r>
    <r>
      <rPr>
        <sz val="11"/>
        <color indexed="8"/>
        <rFont val="Arial"/>
        <family val="0"/>
      </rPr>
      <t>∆</t>
    </r>
    <r>
      <rPr>
        <sz val="11"/>
        <color theme="1"/>
        <rFont val="Calibri"/>
        <family val="2"/>
      </rPr>
      <t xml:space="preserve"> inside Avista resp. space</t>
    </r>
  </si>
  <si>
    <t>Conditions</t>
  </si>
  <si>
    <t>Value</t>
  </si>
  <si>
    <t>Compliance?</t>
  </si>
  <si>
    <t>#2 Average DO change in Avista resp. space</t>
  </si>
  <si>
    <t># of results &gt; 0.2 mg/L</t>
  </si>
  <si>
    <t>June 1 - 15</t>
  </si>
  <si>
    <t>July 1 - 15</t>
  </si>
  <si>
    <t>June 15 - 30</t>
  </si>
  <si>
    <t>July 16 - 31</t>
  </si>
  <si>
    <t>Aug 1 - 15</t>
  </si>
  <si>
    <t>Aug 16 - 31</t>
  </si>
  <si>
    <t>Sep 1 - 15</t>
  </si>
  <si>
    <t>Sep 15 - 30</t>
  </si>
  <si>
    <t>Oct 1 - 15</t>
  </si>
  <si>
    <t>Oct 16 - 31</t>
  </si>
  <si>
    <t>DO concentrations and differences, bold font Limnotech scenario, italics TMDL scenario</t>
  </si>
  <si>
    <t>TMDL#1 nonoptimized run</t>
  </si>
  <si>
    <t>Test for equivalence calculations using the non-optimized CE-QUAL-W2 code</t>
  </si>
  <si>
    <t>Was: Limnotech Alt (run by psu on Alsea, nonoptimized release exe)</t>
  </si>
  <si>
    <t>Now: Substituted new Limnotech scenario with treatment starting in February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</si>
</sst>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  <numFmt numFmtId="166" formatCode="#,##0.000_);[Red]\(#,##0.000\)"/>
    <numFmt numFmtId="167" formatCode="0.000"/>
    <numFmt numFmtId="168" formatCode="0.0000"/>
    <numFmt numFmtId="169" formatCode="0.0000_);[Red]\(0.0000\)"/>
    <numFmt numFmtId="170" formatCode="0.000_);[Red]\(0.000\)"/>
    <numFmt numFmtId="171" formatCode="0.000000"/>
    <numFmt numFmtId="172" formatCode="0.00000"/>
    <numFmt numFmtId="173" formatCode="0.0%"/>
    <numFmt numFmtId="174" formatCode="0.00_);[Red]\(0.00\)"/>
    <numFmt numFmtId="175" formatCode="0.0_);[Red]\(0.0\)"/>
    <numFmt numFmtId="176" formatCode="0_);[Red]\(0\)"/>
    <numFmt numFmtId="177" formatCode="#,##0.0_);[Red]\(#,##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 dd"/>
    <numFmt numFmtId="183" formatCode="0.00000000"/>
    <numFmt numFmtId="184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2" fontId="0" fillId="0" borderId="12" xfId="0" applyNumberForma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5" fontId="4" fillId="0" borderId="11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6" fontId="4" fillId="0" borderId="14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4" fillId="0" borderId="14" xfId="0" applyNumberFormat="1" applyFont="1" applyBorder="1" applyAlignment="1">
      <alignment horizontal="center"/>
    </xf>
    <xf numFmtId="169" fontId="4" fillId="0" borderId="11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70" fontId="4" fillId="0" borderId="14" xfId="0" applyNumberFormat="1" applyFont="1" applyBorder="1" applyAlignment="1">
      <alignment horizontal="center"/>
    </xf>
    <xf numFmtId="170" fontId="4" fillId="0" borderId="11" xfId="0" applyNumberFormat="1" applyFont="1" applyBorder="1" applyAlignment="1">
      <alignment horizontal="center"/>
    </xf>
    <xf numFmtId="170" fontId="4" fillId="0" borderId="18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40" fontId="4" fillId="0" borderId="11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4" fillId="0" borderId="14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177" fontId="4" fillId="0" borderId="18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177" fontId="4" fillId="0" borderId="21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20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65" fontId="1" fillId="0" borderId="20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2" fillId="33" borderId="16" xfId="0" applyNumberFormat="1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165" fontId="1" fillId="33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" fontId="0" fillId="0" borderId="11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0" fillId="0" borderId="0" xfId="57">
      <alignment/>
      <protection/>
    </xf>
    <xf numFmtId="168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180975</xdr:colOff>
      <xdr:row>2</xdr:row>
      <xdr:rowOff>104775</xdr:rowOff>
    </xdr:from>
    <xdr:to>
      <xdr:col>48</xdr:col>
      <xdr:colOff>504825</xdr:colOff>
      <xdr:row>2</xdr:row>
      <xdr:rowOff>114300</xdr:rowOff>
    </xdr:to>
    <xdr:sp>
      <xdr:nvSpPr>
        <xdr:cNvPr id="1" name="Line 1"/>
        <xdr:cNvSpPr>
          <a:spLocks/>
        </xdr:cNvSpPr>
      </xdr:nvSpPr>
      <xdr:spPr>
        <a:xfrm flipH="1" flipV="1">
          <a:off x="180975" y="485775"/>
          <a:ext cx="323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180975</xdr:colOff>
      <xdr:row>2</xdr:row>
      <xdr:rowOff>104775</xdr:rowOff>
    </xdr:from>
    <xdr:to>
      <xdr:col>48</xdr:col>
      <xdr:colOff>504825</xdr:colOff>
      <xdr:row>2</xdr:row>
      <xdr:rowOff>114300</xdr:rowOff>
    </xdr:to>
    <xdr:sp>
      <xdr:nvSpPr>
        <xdr:cNvPr id="1" name="Line 1"/>
        <xdr:cNvSpPr>
          <a:spLocks/>
        </xdr:cNvSpPr>
      </xdr:nvSpPr>
      <xdr:spPr>
        <a:xfrm flipH="1" flipV="1">
          <a:off x="180975" y="485775"/>
          <a:ext cx="323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180975</xdr:colOff>
      <xdr:row>2</xdr:row>
      <xdr:rowOff>104775</xdr:rowOff>
    </xdr:from>
    <xdr:to>
      <xdr:col>48</xdr:col>
      <xdr:colOff>504825</xdr:colOff>
      <xdr:row>2</xdr:row>
      <xdr:rowOff>114300</xdr:rowOff>
    </xdr:to>
    <xdr:sp>
      <xdr:nvSpPr>
        <xdr:cNvPr id="1" name="Line 1"/>
        <xdr:cNvSpPr>
          <a:spLocks/>
        </xdr:cNvSpPr>
      </xdr:nvSpPr>
      <xdr:spPr>
        <a:xfrm flipH="1" flipV="1">
          <a:off x="180975" y="485775"/>
          <a:ext cx="323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P40"/>
  <sheetViews>
    <sheetView zoomScalePageLayoutView="0" workbookViewId="0" topLeftCell="AW1">
      <selection activeCell="AW9" sqref="AW9"/>
    </sheetView>
  </sheetViews>
  <sheetFormatPr defaultColWidth="9.140625" defaultRowHeight="15"/>
  <cols>
    <col min="1" max="1" width="0" style="0" hidden="1" customWidth="1"/>
    <col min="2" max="2" width="17.421875" style="0" hidden="1" customWidth="1"/>
    <col min="3" max="11" width="0" style="0" hidden="1" customWidth="1"/>
    <col min="12" max="12" width="10.7109375" style="0" hidden="1" customWidth="1"/>
    <col min="13" max="17" width="0" style="0" hidden="1" customWidth="1"/>
    <col min="18" max="18" width="16.57421875" style="0" hidden="1" customWidth="1"/>
    <col min="19" max="27" width="0" style="0" hidden="1" customWidth="1"/>
    <col min="28" max="28" width="9.7109375" style="0" hidden="1" customWidth="1"/>
    <col min="29" max="33" width="0" style="0" hidden="1" customWidth="1"/>
    <col min="34" max="34" width="19.00390625" style="0" hidden="1" customWidth="1"/>
    <col min="35" max="48" width="0" style="0" hidden="1" customWidth="1"/>
    <col min="50" max="50" width="8.7109375" style="0" customWidth="1"/>
    <col min="51" max="52" width="5.7109375" style="5" customWidth="1"/>
    <col min="53" max="53" width="6.7109375" style="20" bestFit="1" customWidth="1"/>
    <col min="54" max="55" width="5.7109375" style="5" customWidth="1"/>
    <col min="56" max="56" width="6.7109375" style="20" bestFit="1" customWidth="1"/>
    <col min="57" max="58" width="5.7109375" style="5" customWidth="1"/>
    <col min="59" max="59" width="7.7109375" style="23" bestFit="1" customWidth="1"/>
    <col min="60" max="61" width="5.7109375" style="5" customWidth="1"/>
    <col min="62" max="62" width="6.7109375" style="26" bestFit="1" customWidth="1"/>
    <col min="63" max="64" width="5.7109375" style="5" customWidth="1"/>
    <col min="65" max="65" width="7.7109375" style="26" bestFit="1" customWidth="1"/>
    <col min="66" max="67" width="5.7109375" style="5" customWidth="1"/>
    <col min="68" max="68" width="6.7109375" style="26" bestFit="1" customWidth="1"/>
    <col min="69" max="70" width="5.7109375" style="5" customWidth="1"/>
    <col min="71" max="71" width="6.7109375" style="26" bestFit="1" customWidth="1"/>
    <col min="72" max="72" width="5.7109375" style="5" customWidth="1"/>
    <col min="73" max="73" width="8.7109375" style="0" customWidth="1"/>
    <col min="74" max="75" width="5.7109375" style="5" customWidth="1"/>
    <col min="76" max="76" width="6.7109375" style="20" bestFit="1" customWidth="1"/>
    <col min="77" max="78" width="5.7109375" style="5" customWidth="1"/>
    <col min="79" max="79" width="6.7109375" style="20" bestFit="1" customWidth="1"/>
    <col min="80" max="81" width="5.7109375" style="5" customWidth="1"/>
    <col min="82" max="82" width="6.7109375" style="5" bestFit="1" customWidth="1"/>
    <col min="83" max="94" width="5.7109375" style="0" customWidth="1"/>
  </cols>
  <sheetData>
    <row r="1" spans="2:50" ht="15">
      <c r="B1" t="s">
        <v>4</v>
      </c>
      <c r="AX1" s="9" t="s">
        <v>22</v>
      </c>
    </row>
    <row r="2" spans="2:34" ht="15">
      <c r="B2" t="s">
        <v>0</v>
      </c>
      <c r="R2" t="s">
        <v>5</v>
      </c>
      <c r="AH2" t="s">
        <v>6</v>
      </c>
    </row>
    <row r="3" spans="2:50" ht="15">
      <c r="B3" t="s">
        <v>3</v>
      </c>
      <c r="C3">
        <v>152</v>
      </c>
      <c r="D3">
        <v>167</v>
      </c>
      <c r="E3">
        <v>182</v>
      </c>
      <c r="F3">
        <v>197</v>
      </c>
      <c r="G3">
        <v>213</v>
      </c>
      <c r="H3">
        <v>228</v>
      </c>
      <c r="I3">
        <v>244</v>
      </c>
      <c r="J3">
        <v>259</v>
      </c>
      <c r="K3">
        <v>274</v>
      </c>
      <c r="L3">
        <v>289</v>
      </c>
      <c r="M3">
        <v>305</v>
      </c>
      <c r="N3">
        <v>320</v>
      </c>
      <c r="O3" s="3">
        <v>335</v>
      </c>
      <c r="P3" s="3">
        <v>350</v>
      </c>
      <c r="Q3" s="3"/>
      <c r="R3" t="s">
        <v>3</v>
      </c>
      <c r="S3">
        <v>152</v>
      </c>
      <c r="T3">
        <v>167</v>
      </c>
      <c r="U3">
        <v>182</v>
      </c>
      <c r="V3">
        <v>197</v>
      </c>
      <c r="W3">
        <v>213</v>
      </c>
      <c r="X3">
        <v>228</v>
      </c>
      <c r="Y3">
        <v>244</v>
      </c>
      <c r="Z3">
        <v>259</v>
      </c>
      <c r="AA3">
        <v>274</v>
      </c>
      <c r="AB3">
        <v>289</v>
      </c>
      <c r="AC3">
        <v>305</v>
      </c>
      <c r="AD3">
        <v>320</v>
      </c>
      <c r="AE3" s="3">
        <v>335</v>
      </c>
      <c r="AF3" s="3">
        <v>350</v>
      </c>
      <c r="AH3" t="s">
        <v>3</v>
      </c>
      <c r="AI3">
        <v>152</v>
      </c>
      <c r="AJ3">
        <v>167</v>
      </c>
      <c r="AK3">
        <v>182</v>
      </c>
      <c r="AL3">
        <v>197</v>
      </c>
      <c r="AM3">
        <v>213</v>
      </c>
      <c r="AN3">
        <v>228</v>
      </c>
      <c r="AO3">
        <v>244</v>
      </c>
      <c r="AP3">
        <v>259</v>
      </c>
      <c r="AQ3">
        <v>274</v>
      </c>
      <c r="AR3">
        <v>289</v>
      </c>
      <c r="AS3">
        <v>305</v>
      </c>
      <c r="AT3">
        <v>320</v>
      </c>
      <c r="AU3" s="3">
        <v>335</v>
      </c>
      <c r="AV3" s="3">
        <v>350</v>
      </c>
      <c r="AX3" t="s">
        <v>23</v>
      </c>
    </row>
    <row r="4" spans="2:48" ht="15">
      <c r="B4" t="s">
        <v>1</v>
      </c>
      <c r="C4" s="1">
        <f aca="true" t="shared" si="0" ref="C4:L4">C3+36891</f>
        <v>37043</v>
      </c>
      <c r="D4" s="1">
        <f t="shared" si="0"/>
        <v>37058</v>
      </c>
      <c r="E4" s="1">
        <f t="shared" si="0"/>
        <v>37073</v>
      </c>
      <c r="F4" s="1">
        <f t="shared" si="0"/>
        <v>37088</v>
      </c>
      <c r="G4" s="1">
        <f t="shared" si="0"/>
        <v>37104</v>
      </c>
      <c r="H4" s="1">
        <f t="shared" si="0"/>
        <v>37119</v>
      </c>
      <c r="I4" s="1">
        <f t="shared" si="0"/>
        <v>37135</v>
      </c>
      <c r="J4" s="1">
        <f t="shared" si="0"/>
        <v>37150</v>
      </c>
      <c r="K4" s="1">
        <f t="shared" si="0"/>
        <v>37165</v>
      </c>
      <c r="L4" s="1">
        <f t="shared" si="0"/>
        <v>37180</v>
      </c>
      <c r="M4" s="1">
        <v>37196</v>
      </c>
      <c r="N4" s="1">
        <v>37211</v>
      </c>
      <c r="O4" s="1">
        <v>37226</v>
      </c>
      <c r="P4" s="1">
        <v>37241</v>
      </c>
      <c r="Q4" s="1"/>
      <c r="R4" t="s">
        <v>1</v>
      </c>
      <c r="S4" s="1">
        <f aca="true" t="shared" si="1" ref="S4:AB4">S3+36891</f>
        <v>37043</v>
      </c>
      <c r="T4" s="1">
        <f t="shared" si="1"/>
        <v>37058</v>
      </c>
      <c r="U4" s="1">
        <f t="shared" si="1"/>
        <v>37073</v>
      </c>
      <c r="V4" s="1">
        <f t="shared" si="1"/>
        <v>37088</v>
      </c>
      <c r="W4" s="1">
        <f t="shared" si="1"/>
        <v>37104</v>
      </c>
      <c r="X4" s="1">
        <f t="shared" si="1"/>
        <v>37119</v>
      </c>
      <c r="Y4" s="1">
        <f t="shared" si="1"/>
        <v>37135</v>
      </c>
      <c r="Z4" s="1">
        <f t="shared" si="1"/>
        <v>37150</v>
      </c>
      <c r="AA4" s="1">
        <f t="shared" si="1"/>
        <v>37165</v>
      </c>
      <c r="AB4" s="1">
        <f t="shared" si="1"/>
        <v>37180</v>
      </c>
      <c r="AC4" s="1">
        <v>37196</v>
      </c>
      <c r="AD4" s="1">
        <v>37211</v>
      </c>
      <c r="AE4" s="1">
        <v>37226</v>
      </c>
      <c r="AF4" s="1">
        <v>37241</v>
      </c>
      <c r="AG4" s="1"/>
      <c r="AH4" t="s">
        <v>1</v>
      </c>
      <c r="AI4" s="1">
        <f aca="true" t="shared" si="2" ref="AI4:AR4">AI3+36891</f>
        <v>37043</v>
      </c>
      <c r="AJ4" s="1">
        <f t="shared" si="2"/>
        <v>37058</v>
      </c>
      <c r="AK4" s="1">
        <f t="shared" si="2"/>
        <v>37073</v>
      </c>
      <c r="AL4" s="1">
        <f t="shared" si="2"/>
        <v>37088</v>
      </c>
      <c r="AM4" s="1">
        <f t="shared" si="2"/>
        <v>37104</v>
      </c>
      <c r="AN4" s="1">
        <f t="shared" si="2"/>
        <v>37119</v>
      </c>
      <c r="AO4" s="1">
        <f t="shared" si="2"/>
        <v>37135</v>
      </c>
      <c r="AP4" s="1">
        <f t="shared" si="2"/>
        <v>37150</v>
      </c>
      <c r="AQ4" s="1">
        <f t="shared" si="2"/>
        <v>37165</v>
      </c>
      <c r="AR4" s="1">
        <f t="shared" si="2"/>
        <v>37180</v>
      </c>
      <c r="AS4" s="1">
        <v>37196</v>
      </c>
      <c r="AT4" s="1">
        <v>37211</v>
      </c>
      <c r="AU4" s="1">
        <v>37226</v>
      </c>
      <c r="AV4" s="1">
        <v>37241</v>
      </c>
    </row>
    <row r="5" spans="2:50" ht="21">
      <c r="B5" t="s">
        <v>2</v>
      </c>
      <c r="C5" s="1">
        <f aca="true" t="shared" si="3" ref="C5:K5">D4-1</f>
        <v>37057</v>
      </c>
      <c r="D5" s="1">
        <f t="shared" si="3"/>
        <v>37072</v>
      </c>
      <c r="E5" s="1">
        <f t="shared" si="3"/>
        <v>37087</v>
      </c>
      <c r="F5" s="1">
        <f t="shared" si="3"/>
        <v>37103</v>
      </c>
      <c r="G5" s="1">
        <f t="shared" si="3"/>
        <v>37118</v>
      </c>
      <c r="H5" s="1">
        <f t="shared" si="3"/>
        <v>37134</v>
      </c>
      <c r="I5" s="1">
        <f t="shared" si="3"/>
        <v>37149</v>
      </c>
      <c r="J5" s="1">
        <f t="shared" si="3"/>
        <v>37164</v>
      </c>
      <c r="K5" s="1">
        <f t="shared" si="3"/>
        <v>37179</v>
      </c>
      <c r="L5" s="4">
        <v>37195</v>
      </c>
      <c r="M5" s="1">
        <v>37210</v>
      </c>
      <c r="N5" s="1">
        <v>37225</v>
      </c>
      <c r="O5" s="1">
        <v>37240</v>
      </c>
      <c r="P5" s="1">
        <v>37256</v>
      </c>
      <c r="Q5" s="1"/>
      <c r="R5" t="s">
        <v>2</v>
      </c>
      <c r="S5" s="1">
        <f aca="true" t="shared" si="4" ref="S5:AA5">T4-1</f>
        <v>37057</v>
      </c>
      <c r="T5" s="1">
        <f t="shared" si="4"/>
        <v>37072</v>
      </c>
      <c r="U5" s="1">
        <f t="shared" si="4"/>
        <v>37087</v>
      </c>
      <c r="V5" s="1">
        <f t="shared" si="4"/>
        <v>37103</v>
      </c>
      <c r="W5" s="1">
        <f t="shared" si="4"/>
        <v>37118</v>
      </c>
      <c r="X5" s="1">
        <f t="shared" si="4"/>
        <v>37134</v>
      </c>
      <c r="Y5" s="1">
        <f t="shared" si="4"/>
        <v>37149</v>
      </c>
      <c r="Z5" s="1">
        <f t="shared" si="4"/>
        <v>37164</v>
      </c>
      <c r="AA5" s="1">
        <f t="shared" si="4"/>
        <v>37179</v>
      </c>
      <c r="AB5" s="1">
        <v>37195</v>
      </c>
      <c r="AC5" s="1">
        <v>37210</v>
      </c>
      <c r="AD5" s="1">
        <v>37225</v>
      </c>
      <c r="AE5" s="1">
        <v>37240</v>
      </c>
      <c r="AF5" s="1">
        <v>37256</v>
      </c>
      <c r="AG5" s="1"/>
      <c r="AH5" t="s">
        <v>2</v>
      </c>
      <c r="AI5" s="1">
        <f aca="true" t="shared" si="5" ref="AI5:AQ5">AJ4-1</f>
        <v>37057</v>
      </c>
      <c r="AJ5" s="1">
        <f t="shared" si="5"/>
        <v>37072</v>
      </c>
      <c r="AK5" s="1">
        <f t="shared" si="5"/>
        <v>37087</v>
      </c>
      <c r="AL5" s="1">
        <f t="shared" si="5"/>
        <v>37103</v>
      </c>
      <c r="AM5" s="1">
        <f t="shared" si="5"/>
        <v>37118</v>
      </c>
      <c r="AN5" s="1">
        <f t="shared" si="5"/>
        <v>37134</v>
      </c>
      <c r="AO5" s="1">
        <f t="shared" si="5"/>
        <v>37149</v>
      </c>
      <c r="AP5" s="1">
        <f t="shared" si="5"/>
        <v>37164</v>
      </c>
      <c r="AQ5" s="1">
        <f t="shared" si="5"/>
        <v>37179</v>
      </c>
      <c r="AR5" s="4">
        <v>37195</v>
      </c>
      <c r="AS5" s="1">
        <v>37210</v>
      </c>
      <c r="AT5" s="1">
        <v>37225</v>
      </c>
      <c r="AU5" s="1">
        <v>37240</v>
      </c>
      <c r="AV5" s="1">
        <v>37256</v>
      </c>
      <c r="AX5" s="17" t="s">
        <v>24</v>
      </c>
    </row>
    <row r="6" spans="2:34" ht="15">
      <c r="B6">
        <v>154</v>
      </c>
      <c r="C6">
        <v>999</v>
      </c>
      <c r="D6">
        <v>999</v>
      </c>
      <c r="E6">
        <v>999</v>
      </c>
      <c r="F6">
        <v>999</v>
      </c>
      <c r="G6">
        <v>999</v>
      </c>
      <c r="H6">
        <v>999</v>
      </c>
      <c r="I6">
        <v>999</v>
      </c>
      <c r="J6">
        <v>999</v>
      </c>
      <c r="K6">
        <v>999</v>
      </c>
      <c r="L6">
        <v>999</v>
      </c>
      <c r="M6">
        <v>999</v>
      </c>
      <c r="N6">
        <v>999</v>
      </c>
      <c r="O6">
        <v>999</v>
      </c>
      <c r="P6">
        <v>999</v>
      </c>
      <c r="R6">
        <v>154</v>
      </c>
      <c r="S6">
        <v>999</v>
      </c>
      <c r="T6">
        <v>999</v>
      </c>
      <c r="U6">
        <v>999</v>
      </c>
      <c r="V6">
        <v>999</v>
      </c>
      <c r="W6">
        <v>999</v>
      </c>
      <c r="X6">
        <v>999</v>
      </c>
      <c r="Y6">
        <v>999</v>
      </c>
      <c r="Z6">
        <v>999</v>
      </c>
      <c r="AA6">
        <v>999</v>
      </c>
      <c r="AB6">
        <v>999</v>
      </c>
      <c r="AC6">
        <v>999</v>
      </c>
      <c r="AD6">
        <v>999</v>
      </c>
      <c r="AE6">
        <v>999</v>
      </c>
      <c r="AF6">
        <v>999</v>
      </c>
      <c r="AH6">
        <v>154</v>
      </c>
    </row>
    <row r="7" spans="2:34" ht="15.75" thickBot="1">
      <c r="B7">
        <v>155</v>
      </c>
      <c r="C7">
        <v>999</v>
      </c>
      <c r="D7">
        <v>999</v>
      </c>
      <c r="E7">
        <v>999</v>
      </c>
      <c r="F7">
        <v>999</v>
      </c>
      <c r="G7">
        <v>999</v>
      </c>
      <c r="H7">
        <v>999</v>
      </c>
      <c r="I7">
        <v>999</v>
      </c>
      <c r="J7">
        <v>999</v>
      </c>
      <c r="K7">
        <v>999</v>
      </c>
      <c r="L7">
        <v>999</v>
      </c>
      <c r="M7">
        <v>999</v>
      </c>
      <c r="N7">
        <v>999</v>
      </c>
      <c r="O7">
        <v>999</v>
      </c>
      <c r="P7">
        <v>999</v>
      </c>
      <c r="R7">
        <v>155</v>
      </c>
      <c r="S7">
        <v>999</v>
      </c>
      <c r="T7">
        <v>999</v>
      </c>
      <c r="U7">
        <v>999</v>
      </c>
      <c r="V7">
        <v>999</v>
      </c>
      <c r="W7">
        <v>999</v>
      </c>
      <c r="X7">
        <v>999</v>
      </c>
      <c r="Y7">
        <v>999</v>
      </c>
      <c r="Z7">
        <v>999</v>
      </c>
      <c r="AA7">
        <v>999</v>
      </c>
      <c r="AB7">
        <v>999</v>
      </c>
      <c r="AC7">
        <v>999</v>
      </c>
      <c r="AD7">
        <v>999</v>
      </c>
      <c r="AE7">
        <v>999</v>
      </c>
      <c r="AF7">
        <v>999</v>
      </c>
      <c r="AH7">
        <v>155</v>
      </c>
    </row>
    <row r="8" spans="2:94" ht="15">
      <c r="B8">
        <v>156</v>
      </c>
      <c r="C8">
        <v>999</v>
      </c>
      <c r="D8">
        <v>999</v>
      </c>
      <c r="E8">
        <v>999</v>
      </c>
      <c r="F8">
        <v>999</v>
      </c>
      <c r="G8">
        <v>999</v>
      </c>
      <c r="H8">
        <v>999</v>
      </c>
      <c r="I8">
        <v>999</v>
      </c>
      <c r="J8">
        <v>999</v>
      </c>
      <c r="K8">
        <v>999</v>
      </c>
      <c r="L8">
        <v>999</v>
      </c>
      <c r="M8">
        <v>999</v>
      </c>
      <c r="N8">
        <v>999</v>
      </c>
      <c r="O8">
        <v>999</v>
      </c>
      <c r="P8">
        <v>999</v>
      </c>
      <c r="R8">
        <v>156</v>
      </c>
      <c r="S8">
        <v>999</v>
      </c>
      <c r="T8">
        <v>999</v>
      </c>
      <c r="U8">
        <v>999</v>
      </c>
      <c r="V8">
        <v>999</v>
      </c>
      <c r="W8">
        <v>999</v>
      </c>
      <c r="X8">
        <v>999</v>
      </c>
      <c r="Y8">
        <v>999</v>
      </c>
      <c r="Z8">
        <v>999</v>
      </c>
      <c r="AA8">
        <v>999</v>
      </c>
      <c r="AB8">
        <v>999</v>
      </c>
      <c r="AC8">
        <v>999</v>
      </c>
      <c r="AD8">
        <v>999</v>
      </c>
      <c r="AE8">
        <v>999</v>
      </c>
      <c r="AF8">
        <v>999</v>
      </c>
      <c r="AH8">
        <v>156</v>
      </c>
      <c r="AX8" s="6" t="s">
        <v>7</v>
      </c>
      <c r="AY8" s="10"/>
      <c r="AZ8" s="11" t="s">
        <v>8</v>
      </c>
      <c r="BA8" s="21"/>
      <c r="BB8" s="13"/>
      <c r="BC8" s="14" t="s">
        <v>9</v>
      </c>
      <c r="BD8" s="22"/>
      <c r="BE8" s="13"/>
      <c r="BF8" s="11" t="s">
        <v>10</v>
      </c>
      <c r="BG8" s="24"/>
      <c r="BH8" s="13"/>
      <c r="BI8" s="11" t="s">
        <v>11</v>
      </c>
      <c r="BJ8" s="27"/>
      <c r="BK8" s="13"/>
      <c r="BL8" s="11" t="s">
        <v>12</v>
      </c>
      <c r="BM8" s="27"/>
      <c r="BN8" s="13"/>
      <c r="BO8" s="14" t="s">
        <v>13</v>
      </c>
      <c r="BP8" s="29"/>
      <c r="BQ8" s="13"/>
      <c r="BR8" s="11" t="s">
        <v>14</v>
      </c>
      <c r="BS8" s="27"/>
      <c r="BU8" s="6" t="s">
        <v>7</v>
      </c>
      <c r="BV8" s="13"/>
      <c r="BW8" s="11" t="s">
        <v>15</v>
      </c>
      <c r="BX8" s="21"/>
      <c r="BY8" s="13"/>
      <c r="BZ8" s="11" t="s">
        <v>16</v>
      </c>
      <c r="CA8" s="21"/>
      <c r="CB8" s="13"/>
      <c r="CC8" s="11" t="s">
        <v>17</v>
      </c>
      <c r="CD8" s="12"/>
      <c r="CE8" s="13"/>
      <c r="CF8" s="11" t="s">
        <v>18</v>
      </c>
      <c r="CG8" s="12"/>
      <c r="CH8" s="13"/>
      <c r="CI8" s="11" t="s">
        <v>19</v>
      </c>
      <c r="CJ8" s="12"/>
      <c r="CK8" s="13"/>
      <c r="CL8" s="11" t="s">
        <v>20</v>
      </c>
      <c r="CM8" s="12"/>
      <c r="CN8" s="13"/>
      <c r="CO8" s="11" t="s">
        <v>21</v>
      </c>
      <c r="CP8" s="12"/>
    </row>
    <row r="9" spans="2:94" ht="15">
      <c r="B9">
        <v>157</v>
      </c>
      <c r="C9">
        <v>9.4015</v>
      </c>
      <c r="D9">
        <v>9.6637</v>
      </c>
      <c r="E9">
        <v>9.461</v>
      </c>
      <c r="F9">
        <v>9.4277</v>
      </c>
      <c r="G9">
        <v>9.5492</v>
      </c>
      <c r="H9">
        <v>9.9279</v>
      </c>
      <c r="I9">
        <v>9.9595</v>
      </c>
      <c r="J9">
        <v>9.8988</v>
      </c>
      <c r="K9">
        <v>10.069</v>
      </c>
      <c r="L9">
        <v>10.486</v>
      </c>
      <c r="M9">
        <v>10.833</v>
      </c>
      <c r="N9">
        <v>10.794</v>
      </c>
      <c r="O9">
        <v>11.502</v>
      </c>
      <c r="P9">
        <v>11.386</v>
      </c>
      <c r="R9">
        <v>157</v>
      </c>
      <c r="S9">
        <v>9.2327</v>
      </c>
      <c r="T9">
        <v>9.4409</v>
      </c>
      <c r="U9">
        <v>8.9419</v>
      </c>
      <c r="V9">
        <v>8.9278</v>
      </c>
      <c r="W9">
        <v>9.0601</v>
      </c>
      <c r="X9">
        <v>9.2244</v>
      </c>
      <c r="Y9">
        <v>9.3953</v>
      </c>
      <c r="Z9">
        <v>9.5752</v>
      </c>
      <c r="AA9">
        <v>9.8132</v>
      </c>
      <c r="AB9">
        <v>10.398</v>
      </c>
      <c r="AC9">
        <v>10.593</v>
      </c>
      <c r="AD9">
        <v>10.823</v>
      </c>
      <c r="AE9">
        <v>11.41</v>
      </c>
      <c r="AF9">
        <v>999</v>
      </c>
      <c r="AG9" s="2"/>
      <c r="AH9">
        <v>157</v>
      </c>
      <c r="AI9" s="5">
        <f aca="true" t="shared" si="6" ref="AI9:AI40">S9-C9</f>
        <v>-0.16880000000000095</v>
      </c>
      <c r="AJ9" s="5">
        <f aca="true" t="shared" si="7" ref="AJ9:AJ40">T9-D9</f>
        <v>-0.22280000000000122</v>
      </c>
      <c r="AK9" s="5">
        <f aca="true" t="shared" si="8" ref="AK9:AK40">U9-E9</f>
        <v>-0.5190999999999999</v>
      </c>
      <c r="AL9" s="5">
        <f aca="true" t="shared" si="9" ref="AL9:AL40">V9-F9</f>
        <v>-0.49990000000000023</v>
      </c>
      <c r="AM9" s="5">
        <f aca="true" t="shared" si="10" ref="AM9:AM40">W9-G9</f>
        <v>-0.48910000000000053</v>
      </c>
      <c r="AN9" s="5">
        <f aca="true" t="shared" si="11" ref="AN9:AN40">X9-H9</f>
        <v>-0.7035</v>
      </c>
      <c r="AO9" s="5">
        <f aca="true" t="shared" si="12" ref="AO9:AO40">Y9-I9</f>
        <v>-0.5641999999999996</v>
      </c>
      <c r="AP9" s="5">
        <f aca="true" t="shared" si="13" ref="AP9:AP40">Z9-J9</f>
        <v>-0.323599999999999</v>
      </c>
      <c r="AQ9" s="5">
        <f aca="true" t="shared" si="14" ref="AQ9:AQ40">AA9-K9</f>
        <v>-0.2558000000000007</v>
      </c>
      <c r="AR9" s="5">
        <f aca="true" t="shared" si="15" ref="AR9:AR40">AB9-L9</f>
        <v>-0.08800000000000097</v>
      </c>
      <c r="AS9" s="5">
        <f aca="true" t="shared" si="16" ref="AS9:AS40">AC9-M9</f>
        <v>-0.2400000000000002</v>
      </c>
      <c r="AT9" s="5">
        <f aca="true" t="shared" si="17" ref="AT9:AT40">AD9-N9</f>
        <v>0.028999999999999915</v>
      </c>
      <c r="AU9" s="5">
        <f aca="true" t="shared" si="18" ref="AU9:AU40">AE9-O9</f>
        <v>-0.09200000000000053</v>
      </c>
      <c r="AV9" s="5"/>
      <c r="AX9" s="7">
        <v>157</v>
      </c>
      <c r="AY9" s="15">
        <f>$S9</f>
        <v>9.2327</v>
      </c>
      <c r="AZ9" s="16">
        <f>$C9</f>
        <v>9.4015</v>
      </c>
      <c r="BA9" s="19">
        <f>AY9-0.2-AZ9</f>
        <v>-0.36880000000000024</v>
      </c>
      <c r="BB9" s="15">
        <f>$T9</f>
        <v>9.4409</v>
      </c>
      <c r="BC9" s="16">
        <f>$D9</f>
        <v>9.6637</v>
      </c>
      <c r="BD9" s="19">
        <f>BB9-0.2-BC9</f>
        <v>-0.4228000000000005</v>
      </c>
      <c r="BE9" s="15">
        <f>$U9</f>
        <v>8.9419</v>
      </c>
      <c r="BF9" s="16">
        <f>$E9</f>
        <v>9.461</v>
      </c>
      <c r="BG9" s="25">
        <f>BE9-0.2-BF9</f>
        <v>-0.7190999999999992</v>
      </c>
      <c r="BH9" s="15">
        <f>$V9</f>
        <v>8.9278</v>
      </c>
      <c r="BI9" s="16">
        <f>$F9</f>
        <v>9.4277</v>
      </c>
      <c r="BJ9" s="28">
        <f>BH9-0.2-BI9</f>
        <v>-0.6998999999999995</v>
      </c>
      <c r="BK9" s="15">
        <f>$W9</f>
        <v>9.0601</v>
      </c>
      <c r="BL9" s="16">
        <f>$G9</f>
        <v>9.5492</v>
      </c>
      <c r="BM9" s="28">
        <f>BK9-0.2-BL9</f>
        <v>-0.6890999999999998</v>
      </c>
      <c r="BN9" s="15">
        <f>$X9</f>
        <v>9.2244</v>
      </c>
      <c r="BO9" s="16">
        <f>$H9</f>
        <v>9.9279</v>
      </c>
      <c r="BP9" s="28">
        <f>BN9-0.2-BO9</f>
        <v>-0.9034999999999993</v>
      </c>
      <c r="BQ9" s="15">
        <f>$Y9</f>
        <v>9.3953</v>
      </c>
      <c r="BR9" s="16">
        <f>$I9</f>
        <v>9.9595</v>
      </c>
      <c r="BS9" s="28">
        <f>BQ9-0.2-BR9</f>
        <v>-0.7641999999999989</v>
      </c>
      <c r="BU9" s="7">
        <v>157</v>
      </c>
      <c r="BV9" s="15">
        <f>$Z9</f>
        <v>9.5752</v>
      </c>
      <c r="BW9" s="16">
        <f>$J9</f>
        <v>9.8988</v>
      </c>
      <c r="BX9" s="19">
        <f>BV9-0.2-BW9</f>
        <v>-0.5235999999999983</v>
      </c>
      <c r="BY9" s="15">
        <f>$AA9</f>
        <v>9.8132</v>
      </c>
      <c r="BZ9" s="16">
        <f>$K9</f>
        <v>10.069</v>
      </c>
      <c r="CA9" s="19">
        <f>BY9-0.2-BZ9</f>
        <v>-0.4558</v>
      </c>
      <c r="CB9" s="15">
        <f>$AB9</f>
        <v>10.398</v>
      </c>
      <c r="CC9" s="16">
        <f>$L9</f>
        <v>10.486</v>
      </c>
      <c r="CD9" s="19">
        <f>CB9-0.2-CC9</f>
        <v>-0.28800000000000026</v>
      </c>
      <c r="CE9" s="15">
        <f>$AC9</f>
        <v>10.593</v>
      </c>
      <c r="CF9" s="16">
        <f>$M9</f>
        <v>10.833</v>
      </c>
      <c r="CG9" s="18" t="str">
        <f>IF(CE9-0.2-CF9&gt;0,CE9-0.2-CF9," ")</f>
        <v> </v>
      </c>
      <c r="CH9" s="15">
        <f>$AD9</f>
        <v>10.823</v>
      </c>
      <c r="CI9" s="16">
        <f>$N9</f>
        <v>10.794</v>
      </c>
      <c r="CJ9" s="18" t="str">
        <f>IF(CH9-0.2-CI9&gt;0,CH9-0.2-CI9," ")</f>
        <v> </v>
      </c>
      <c r="CK9" s="15">
        <f>$AE9</f>
        <v>11.41</v>
      </c>
      <c r="CL9" s="16">
        <f>$O9</f>
        <v>11.502</v>
      </c>
      <c r="CM9" s="18" t="str">
        <f>IF(CK9-0.2-CL9&gt;0,CK9-0.2-CL9," ")</f>
        <v> </v>
      </c>
      <c r="CN9" s="15"/>
      <c r="CO9" s="16"/>
      <c r="CP9" s="18" t="str">
        <f>IF(CN9-0.2-CO9&gt;0,CN9-0.2-CO9," ")</f>
        <v> </v>
      </c>
    </row>
    <row r="10" spans="2:94" ht="15">
      <c r="B10">
        <v>158</v>
      </c>
      <c r="C10">
        <v>9.6577</v>
      </c>
      <c r="D10">
        <v>9.7887</v>
      </c>
      <c r="E10">
        <v>9.4928</v>
      </c>
      <c r="F10">
        <v>9.599</v>
      </c>
      <c r="G10">
        <v>9.646</v>
      </c>
      <c r="H10">
        <v>9.8413</v>
      </c>
      <c r="I10">
        <v>9.9855</v>
      </c>
      <c r="J10">
        <v>9.9055</v>
      </c>
      <c r="K10">
        <v>10.077</v>
      </c>
      <c r="L10">
        <v>10.546</v>
      </c>
      <c r="M10">
        <v>10.854</v>
      </c>
      <c r="N10">
        <v>10.8</v>
      </c>
      <c r="O10">
        <v>11.49</v>
      </c>
      <c r="P10">
        <v>11.543</v>
      </c>
      <c r="R10">
        <v>158</v>
      </c>
      <c r="S10">
        <v>9.4186</v>
      </c>
      <c r="T10">
        <v>9.424</v>
      </c>
      <c r="U10">
        <v>9.0588</v>
      </c>
      <c r="V10">
        <v>9.109</v>
      </c>
      <c r="W10">
        <v>9.1415</v>
      </c>
      <c r="X10">
        <v>9.3055</v>
      </c>
      <c r="Y10">
        <v>9.4626</v>
      </c>
      <c r="Z10">
        <v>9.6294</v>
      </c>
      <c r="AA10">
        <v>9.9927</v>
      </c>
      <c r="AB10">
        <v>10.492</v>
      </c>
      <c r="AC10">
        <v>10.667</v>
      </c>
      <c r="AD10">
        <v>10.804</v>
      </c>
      <c r="AE10">
        <v>11.426</v>
      </c>
      <c r="AF10">
        <v>11.497</v>
      </c>
      <c r="AG10" s="2"/>
      <c r="AH10">
        <v>158</v>
      </c>
      <c r="AI10" s="5">
        <f t="shared" si="6"/>
        <v>-0.23910000000000053</v>
      </c>
      <c r="AJ10" s="5">
        <f t="shared" si="7"/>
        <v>-0.3647000000000009</v>
      </c>
      <c r="AK10" s="5">
        <f t="shared" si="8"/>
        <v>-0.43400000000000105</v>
      </c>
      <c r="AL10" s="5">
        <f t="shared" si="9"/>
        <v>-0.4900000000000002</v>
      </c>
      <c r="AM10" s="5">
        <f t="shared" si="10"/>
        <v>-0.5045000000000002</v>
      </c>
      <c r="AN10" s="5">
        <f t="shared" si="11"/>
        <v>-0.5358</v>
      </c>
      <c r="AO10" s="5">
        <f t="shared" si="12"/>
        <v>-0.5228999999999999</v>
      </c>
      <c r="AP10" s="5">
        <f t="shared" si="13"/>
        <v>-0.27609999999999957</v>
      </c>
      <c r="AQ10" s="5">
        <f t="shared" si="14"/>
        <v>-0.08430000000000071</v>
      </c>
      <c r="AR10" s="5">
        <f t="shared" si="15"/>
        <v>-0.053999999999998494</v>
      </c>
      <c r="AS10" s="5">
        <f t="shared" si="16"/>
        <v>-0.1869999999999994</v>
      </c>
      <c r="AT10" s="5">
        <f t="shared" si="17"/>
        <v>0.0039999999999995595</v>
      </c>
      <c r="AU10" s="5">
        <f t="shared" si="18"/>
        <v>-0.06400000000000006</v>
      </c>
      <c r="AV10" s="5">
        <f aca="true" t="shared" si="19" ref="AV10:AV40">AF10-P10</f>
        <v>-0.045999999999999375</v>
      </c>
      <c r="AX10" s="8">
        <v>158</v>
      </c>
      <c r="AY10" s="15">
        <f aca="true" t="shared" si="20" ref="AY10:AY40">$S10</f>
        <v>9.4186</v>
      </c>
      <c r="AZ10" s="16">
        <f aca="true" t="shared" si="21" ref="AZ10:AZ40">$C10</f>
        <v>9.6577</v>
      </c>
      <c r="BA10" s="19">
        <f aca="true" t="shared" si="22" ref="BA10:BA40">AY10-0.2-AZ10</f>
        <v>-0.4390999999999998</v>
      </c>
      <c r="BB10" s="15">
        <f aca="true" t="shared" si="23" ref="BB10:BB40">$T10</f>
        <v>9.424</v>
      </c>
      <c r="BC10" s="16">
        <f aca="true" t="shared" si="24" ref="BC10:BC40">$D10</f>
        <v>9.7887</v>
      </c>
      <c r="BD10" s="19">
        <f aca="true" t="shared" si="25" ref="BD10:BD40">BB10-0.2-BC10</f>
        <v>-0.5647000000000002</v>
      </c>
      <c r="BE10" s="15">
        <f aca="true" t="shared" si="26" ref="BE10:BE40">$U10</f>
        <v>9.0588</v>
      </c>
      <c r="BF10" s="16">
        <f aca="true" t="shared" si="27" ref="BF10:BF40">$E10</f>
        <v>9.4928</v>
      </c>
      <c r="BG10" s="25">
        <f aca="true" t="shared" si="28" ref="BG10:BG40">BE10-0.2-BF10</f>
        <v>-0.6340000000000003</v>
      </c>
      <c r="BH10" s="15">
        <f aca="true" t="shared" si="29" ref="BH10:BH40">$V10</f>
        <v>9.109</v>
      </c>
      <c r="BI10" s="16">
        <f aca="true" t="shared" si="30" ref="BI10:BI40">$F10</f>
        <v>9.599</v>
      </c>
      <c r="BJ10" s="28">
        <f aca="true" t="shared" si="31" ref="BJ10:BJ40">BH10-0.2-BI10</f>
        <v>-0.6899999999999995</v>
      </c>
      <c r="BK10" s="15">
        <f aca="true" t="shared" si="32" ref="BK10:BK40">$W10</f>
        <v>9.1415</v>
      </c>
      <c r="BL10" s="16">
        <f aca="true" t="shared" si="33" ref="BL10:BL40">$G10</f>
        <v>9.646</v>
      </c>
      <c r="BM10" s="28">
        <f aca="true" t="shared" si="34" ref="BM10:BM40">BK10-0.2-BL10</f>
        <v>-0.7044999999999995</v>
      </c>
      <c r="BN10" s="15">
        <f aca="true" t="shared" si="35" ref="BN10:BN40">$X10</f>
        <v>9.3055</v>
      </c>
      <c r="BO10" s="16">
        <f aca="true" t="shared" si="36" ref="BO10:BO40">$H10</f>
        <v>9.8413</v>
      </c>
      <c r="BP10" s="28">
        <f aca="true" t="shared" si="37" ref="BP10:BP40">BN10-0.2-BO10</f>
        <v>-0.7357999999999993</v>
      </c>
      <c r="BQ10" s="15">
        <f aca="true" t="shared" si="38" ref="BQ10:BQ40">$Y10</f>
        <v>9.4626</v>
      </c>
      <c r="BR10" s="16">
        <f aca="true" t="shared" si="39" ref="BR10:BR40">$I10</f>
        <v>9.9855</v>
      </c>
      <c r="BS10" s="28">
        <f aca="true" t="shared" si="40" ref="BS10:BS40">BQ10-0.2-BR10</f>
        <v>-0.7228999999999992</v>
      </c>
      <c r="BU10" s="8">
        <v>158</v>
      </c>
      <c r="BV10" s="15">
        <f aca="true" t="shared" si="41" ref="BV10:BV40">$Z10</f>
        <v>9.6294</v>
      </c>
      <c r="BW10" s="16">
        <f aca="true" t="shared" si="42" ref="BW10:BW40">$J10</f>
        <v>9.9055</v>
      </c>
      <c r="BX10" s="19">
        <f aca="true" t="shared" si="43" ref="BX10:BX40">BV10-0.2-BW10</f>
        <v>-0.47609999999999886</v>
      </c>
      <c r="BY10" s="15">
        <f aca="true" t="shared" si="44" ref="BY10:BY40">$AA10</f>
        <v>9.9927</v>
      </c>
      <c r="BZ10" s="16">
        <f aca="true" t="shared" si="45" ref="BZ10:BZ40">$K10</f>
        <v>10.077</v>
      </c>
      <c r="CA10" s="19">
        <f aca="true" t="shared" si="46" ref="CA10:CA40">BY10-0.2-BZ10</f>
        <v>-0.2843</v>
      </c>
      <c r="CB10" s="15">
        <f aca="true" t="shared" si="47" ref="CB10:CB40">$AB10</f>
        <v>10.492</v>
      </c>
      <c r="CC10" s="16">
        <f aca="true" t="shared" si="48" ref="CC10:CC40">$L10</f>
        <v>10.546</v>
      </c>
      <c r="CD10" s="19">
        <f aca="true" t="shared" si="49" ref="CD10:CD40">CB10-0.2-CC10</f>
        <v>-0.2539999999999978</v>
      </c>
      <c r="CE10" s="15">
        <f aca="true" t="shared" si="50" ref="CE10:CE40">$AC10</f>
        <v>10.667</v>
      </c>
      <c r="CF10" s="16">
        <f aca="true" t="shared" si="51" ref="CF10:CF40">$M10</f>
        <v>10.854</v>
      </c>
      <c r="CG10" s="18" t="str">
        <f aca="true" t="shared" si="52" ref="CG10:CG40">IF(CE10-0.2-CF10&gt;0,CE10-0.2-CF10," ")</f>
        <v> </v>
      </c>
      <c r="CH10" s="15">
        <f aca="true" t="shared" si="53" ref="CH10:CH40">$AD10</f>
        <v>10.804</v>
      </c>
      <c r="CI10" s="16">
        <f aca="true" t="shared" si="54" ref="CI10:CI40">$N10</f>
        <v>10.8</v>
      </c>
      <c r="CJ10" s="18" t="str">
        <f aca="true" t="shared" si="55" ref="CJ10:CJ40">IF(CH10-0.2-CI10&gt;0,CH10-0.2-CI10," ")</f>
        <v> </v>
      </c>
      <c r="CK10" s="15">
        <f aca="true" t="shared" si="56" ref="CK10:CK40">$AE10</f>
        <v>11.426</v>
      </c>
      <c r="CL10" s="16">
        <f aca="true" t="shared" si="57" ref="CL10:CL40">$O10</f>
        <v>11.49</v>
      </c>
      <c r="CM10" s="18" t="str">
        <f aca="true" t="shared" si="58" ref="CM10:CM40">IF(CK10-0.2-CL10&gt;0,CK10-0.2-CL10," ")</f>
        <v> </v>
      </c>
      <c r="CN10" s="15">
        <f>$AF10</f>
        <v>11.497</v>
      </c>
      <c r="CO10" s="16">
        <f>$P10</f>
        <v>11.543</v>
      </c>
      <c r="CP10" s="18" t="str">
        <f aca="true" t="shared" si="59" ref="CP10:CP40">IF(CN10-0.2-CO10&gt;0,CN10-0.2-CO10," ")</f>
        <v> </v>
      </c>
    </row>
    <row r="11" spans="2:94" ht="15">
      <c r="B11">
        <v>159</v>
      </c>
      <c r="C11">
        <v>9.8449</v>
      </c>
      <c r="D11">
        <v>9.8628</v>
      </c>
      <c r="E11">
        <v>9.5278</v>
      </c>
      <c r="F11">
        <v>9.6216</v>
      </c>
      <c r="G11">
        <v>9.6266</v>
      </c>
      <c r="H11">
        <v>9.7826</v>
      </c>
      <c r="I11">
        <v>9.9308</v>
      </c>
      <c r="J11">
        <v>9.8485</v>
      </c>
      <c r="K11">
        <v>10.091</v>
      </c>
      <c r="L11">
        <v>10.557</v>
      </c>
      <c r="M11">
        <v>10.887</v>
      </c>
      <c r="N11">
        <v>10.814</v>
      </c>
      <c r="O11">
        <v>11.486</v>
      </c>
      <c r="P11">
        <v>11.578</v>
      </c>
      <c r="R11">
        <v>159</v>
      </c>
      <c r="S11">
        <v>9.5371</v>
      </c>
      <c r="T11">
        <v>9.4565</v>
      </c>
      <c r="U11">
        <v>9.1285</v>
      </c>
      <c r="V11">
        <v>9.1923</v>
      </c>
      <c r="W11">
        <v>9.1907</v>
      </c>
      <c r="X11">
        <v>9.3231</v>
      </c>
      <c r="Y11">
        <v>9.4653</v>
      </c>
      <c r="Z11">
        <v>9.6165</v>
      </c>
      <c r="AA11">
        <v>10.005</v>
      </c>
      <c r="AB11">
        <v>10.509</v>
      </c>
      <c r="AC11">
        <v>10.702</v>
      </c>
      <c r="AD11">
        <v>10.825</v>
      </c>
      <c r="AE11">
        <v>11.428</v>
      </c>
      <c r="AF11">
        <v>11.505</v>
      </c>
      <c r="AG11" s="2"/>
      <c r="AH11">
        <v>159</v>
      </c>
      <c r="AI11" s="5">
        <f t="shared" si="6"/>
        <v>-0.3078000000000003</v>
      </c>
      <c r="AJ11" s="5">
        <f t="shared" si="7"/>
        <v>-0.4062999999999999</v>
      </c>
      <c r="AK11" s="5">
        <f t="shared" si="8"/>
        <v>-0.39929999999999843</v>
      </c>
      <c r="AL11" s="5">
        <f t="shared" si="9"/>
        <v>-0.42930000000000135</v>
      </c>
      <c r="AM11" s="5">
        <f t="shared" si="10"/>
        <v>-0.4359000000000002</v>
      </c>
      <c r="AN11" s="5">
        <f t="shared" si="11"/>
        <v>-0.45950000000000024</v>
      </c>
      <c r="AO11" s="5">
        <f t="shared" si="12"/>
        <v>-0.46550000000000047</v>
      </c>
      <c r="AP11" s="5">
        <f t="shared" si="13"/>
        <v>-0.23199999999999932</v>
      </c>
      <c r="AQ11" s="5">
        <f t="shared" si="14"/>
        <v>-0.08599999999999852</v>
      </c>
      <c r="AR11" s="5">
        <f t="shared" si="15"/>
        <v>-0.04800000000000004</v>
      </c>
      <c r="AS11" s="5">
        <f t="shared" si="16"/>
        <v>-0.1850000000000005</v>
      </c>
      <c r="AT11" s="5">
        <f t="shared" si="17"/>
        <v>0.010999999999999233</v>
      </c>
      <c r="AU11" s="5">
        <f t="shared" si="18"/>
        <v>-0.05799999999999983</v>
      </c>
      <c r="AV11" s="5">
        <f t="shared" si="19"/>
        <v>-0.07299999999999862</v>
      </c>
      <c r="AX11" s="8">
        <v>159</v>
      </c>
      <c r="AY11" s="15">
        <f t="shared" si="20"/>
        <v>9.5371</v>
      </c>
      <c r="AZ11" s="16">
        <f t="shared" si="21"/>
        <v>9.8449</v>
      </c>
      <c r="BA11" s="19">
        <f t="shared" si="22"/>
        <v>-0.5077999999999996</v>
      </c>
      <c r="BB11" s="15">
        <f t="shared" si="23"/>
        <v>9.4565</v>
      </c>
      <c r="BC11" s="16">
        <f t="shared" si="24"/>
        <v>9.8628</v>
      </c>
      <c r="BD11" s="19">
        <f t="shared" si="25"/>
        <v>-0.6062999999999992</v>
      </c>
      <c r="BE11" s="15">
        <f t="shared" si="26"/>
        <v>9.1285</v>
      </c>
      <c r="BF11" s="16">
        <f t="shared" si="27"/>
        <v>9.5278</v>
      </c>
      <c r="BG11" s="25">
        <f t="shared" si="28"/>
        <v>-0.5992999999999977</v>
      </c>
      <c r="BH11" s="15">
        <f t="shared" si="29"/>
        <v>9.1923</v>
      </c>
      <c r="BI11" s="16">
        <f t="shared" si="30"/>
        <v>9.6216</v>
      </c>
      <c r="BJ11" s="28">
        <f t="shared" si="31"/>
        <v>-0.6293000000000006</v>
      </c>
      <c r="BK11" s="15">
        <f t="shared" si="32"/>
        <v>9.1907</v>
      </c>
      <c r="BL11" s="16">
        <f t="shared" si="33"/>
        <v>9.6266</v>
      </c>
      <c r="BM11" s="28">
        <f t="shared" si="34"/>
        <v>-0.6358999999999995</v>
      </c>
      <c r="BN11" s="15">
        <f t="shared" si="35"/>
        <v>9.3231</v>
      </c>
      <c r="BO11" s="16">
        <f t="shared" si="36"/>
        <v>9.7826</v>
      </c>
      <c r="BP11" s="28">
        <f t="shared" si="37"/>
        <v>-0.6594999999999995</v>
      </c>
      <c r="BQ11" s="15">
        <f t="shared" si="38"/>
        <v>9.4653</v>
      </c>
      <c r="BR11" s="16">
        <f t="shared" si="39"/>
        <v>9.9308</v>
      </c>
      <c r="BS11" s="28">
        <f t="shared" si="40"/>
        <v>-0.6654999999999998</v>
      </c>
      <c r="BU11" s="8">
        <v>159</v>
      </c>
      <c r="BV11" s="15">
        <f t="shared" si="41"/>
        <v>9.6165</v>
      </c>
      <c r="BW11" s="16">
        <f t="shared" si="42"/>
        <v>9.8485</v>
      </c>
      <c r="BX11" s="19">
        <f t="shared" si="43"/>
        <v>-0.4319999999999986</v>
      </c>
      <c r="BY11" s="15">
        <f t="shared" si="44"/>
        <v>10.005</v>
      </c>
      <c r="BZ11" s="16">
        <f t="shared" si="45"/>
        <v>10.091</v>
      </c>
      <c r="CA11" s="19">
        <f t="shared" si="46"/>
        <v>-0.2859999999999978</v>
      </c>
      <c r="CB11" s="15">
        <f t="shared" si="47"/>
        <v>10.509</v>
      </c>
      <c r="CC11" s="16">
        <f t="shared" si="48"/>
        <v>10.557</v>
      </c>
      <c r="CD11" s="19">
        <f t="shared" si="49"/>
        <v>-0.24799999999999933</v>
      </c>
      <c r="CE11" s="15">
        <f t="shared" si="50"/>
        <v>10.702</v>
      </c>
      <c r="CF11" s="16">
        <f t="shared" si="51"/>
        <v>10.887</v>
      </c>
      <c r="CG11" s="18" t="str">
        <f t="shared" si="52"/>
        <v> </v>
      </c>
      <c r="CH11" s="15">
        <f t="shared" si="53"/>
        <v>10.825</v>
      </c>
      <c r="CI11" s="16">
        <f t="shared" si="54"/>
        <v>10.814</v>
      </c>
      <c r="CJ11" s="18" t="str">
        <f t="shared" si="55"/>
        <v> </v>
      </c>
      <c r="CK11" s="15">
        <f t="shared" si="56"/>
        <v>11.428</v>
      </c>
      <c r="CL11" s="16">
        <f t="shared" si="57"/>
        <v>11.486</v>
      </c>
      <c r="CM11" s="18" t="str">
        <f t="shared" si="58"/>
        <v> </v>
      </c>
      <c r="CN11" s="15">
        <f aca="true" t="shared" si="60" ref="CN11:CN40">$AF11</f>
        <v>11.505</v>
      </c>
      <c r="CO11" s="16">
        <f aca="true" t="shared" si="61" ref="CO11:CO40">$P11</f>
        <v>11.578</v>
      </c>
      <c r="CP11" s="18" t="str">
        <f t="shared" si="59"/>
        <v> </v>
      </c>
    </row>
    <row r="12" spans="2:94" ht="15">
      <c r="B12">
        <v>160</v>
      </c>
      <c r="C12">
        <v>9.8828</v>
      </c>
      <c r="D12">
        <v>9.8466</v>
      </c>
      <c r="E12">
        <v>9.4697</v>
      </c>
      <c r="F12">
        <v>9.5815</v>
      </c>
      <c r="G12">
        <v>9.5588</v>
      </c>
      <c r="H12">
        <v>9.7032</v>
      </c>
      <c r="I12">
        <v>9.8674</v>
      </c>
      <c r="J12">
        <v>9.7873</v>
      </c>
      <c r="K12">
        <v>10.1</v>
      </c>
      <c r="L12">
        <v>10.555</v>
      </c>
      <c r="M12">
        <v>10.898</v>
      </c>
      <c r="N12">
        <v>10.78</v>
      </c>
      <c r="O12">
        <v>11.478</v>
      </c>
      <c r="P12">
        <v>11.585</v>
      </c>
      <c r="R12">
        <v>160</v>
      </c>
      <c r="S12">
        <v>9.567</v>
      </c>
      <c r="T12">
        <v>9.4513</v>
      </c>
      <c r="U12">
        <v>9.1201</v>
      </c>
      <c r="V12">
        <v>9.1883</v>
      </c>
      <c r="W12">
        <v>9.1767</v>
      </c>
      <c r="X12">
        <v>9.2956</v>
      </c>
      <c r="Y12">
        <v>9.4419</v>
      </c>
      <c r="Z12">
        <v>9.5998</v>
      </c>
      <c r="AA12">
        <v>10.012</v>
      </c>
      <c r="AB12">
        <v>10.515</v>
      </c>
      <c r="AC12">
        <v>10.691</v>
      </c>
      <c r="AD12">
        <v>10.818</v>
      </c>
      <c r="AE12">
        <v>11.426</v>
      </c>
      <c r="AF12">
        <v>11.497</v>
      </c>
      <c r="AG12" s="2"/>
      <c r="AH12">
        <v>160</v>
      </c>
      <c r="AI12" s="5">
        <f t="shared" si="6"/>
        <v>-0.3157999999999994</v>
      </c>
      <c r="AJ12" s="5">
        <f t="shared" si="7"/>
        <v>-0.39530000000000065</v>
      </c>
      <c r="AK12" s="5">
        <f t="shared" si="8"/>
        <v>-0.3495999999999988</v>
      </c>
      <c r="AL12" s="5">
        <f t="shared" si="9"/>
        <v>-0.3932000000000002</v>
      </c>
      <c r="AM12" s="5">
        <f t="shared" si="10"/>
        <v>-0.38209999999999944</v>
      </c>
      <c r="AN12" s="5">
        <f t="shared" si="11"/>
        <v>-0.4076000000000004</v>
      </c>
      <c r="AO12" s="5">
        <f t="shared" si="12"/>
        <v>-0.42549999999999955</v>
      </c>
      <c r="AP12" s="5">
        <f t="shared" si="13"/>
        <v>-0.1875</v>
      </c>
      <c r="AQ12" s="5">
        <f t="shared" si="14"/>
        <v>-0.08799999999999919</v>
      </c>
      <c r="AR12" s="5">
        <f t="shared" si="15"/>
        <v>-0.03999999999999915</v>
      </c>
      <c r="AS12" s="5">
        <f t="shared" si="16"/>
        <v>-0.20699999999999896</v>
      </c>
      <c r="AT12" s="5">
        <f t="shared" si="17"/>
        <v>0.038000000000000256</v>
      </c>
      <c r="AU12" s="5">
        <f t="shared" si="18"/>
        <v>-0.0519999999999996</v>
      </c>
      <c r="AV12" s="5">
        <f t="shared" si="19"/>
        <v>-0.08800000000000097</v>
      </c>
      <c r="AX12" s="8">
        <v>160</v>
      </c>
      <c r="AY12" s="15">
        <f t="shared" si="20"/>
        <v>9.567</v>
      </c>
      <c r="AZ12" s="16">
        <f t="shared" si="21"/>
        <v>9.8828</v>
      </c>
      <c r="BA12" s="19">
        <f t="shared" si="22"/>
        <v>-0.5157999999999987</v>
      </c>
      <c r="BB12" s="15">
        <f t="shared" si="23"/>
        <v>9.4513</v>
      </c>
      <c r="BC12" s="16">
        <f t="shared" si="24"/>
        <v>9.8466</v>
      </c>
      <c r="BD12" s="19">
        <f t="shared" si="25"/>
        <v>-0.5952999999999999</v>
      </c>
      <c r="BE12" s="15">
        <f t="shared" si="26"/>
        <v>9.1201</v>
      </c>
      <c r="BF12" s="16">
        <f t="shared" si="27"/>
        <v>9.4697</v>
      </c>
      <c r="BG12" s="25">
        <f t="shared" si="28"/>
        <v>-0.5495999999999981</v>
      </c>
      <c r="BH12" s="15">
        <f t="shared" si="29"/>
        <v>9.1883</v>
      </c>
      <c r="BI12" s="16">
        <f t="shared" si="30"/>
        <v>9.5815</v>
      </c>
      <c r="BJ12" s="28">
        <f t="shared" si="31"/>
        <v>-0.5931999999999995</v>
      </c>
      <c r="BK12" s="15">
        <f t="shared" si="32"/>
        <v>9.1767</v>
      </c>
      <c r="BL12" s="16">
        <f t="shared" si="33"/>
        <v>9.5588</v>
      </c>
      <c r="BM12" s="28">
        <f t="shared" si="34"/>
        <v>-0.5820999999999987</v>
      </c>
      <c r="BN12" s="15">
        <f t="shared" si="35"/>
        <v>9.2956</v>
      </c>
      <c r="BO12" s="16">
        <f t="shared" si="36"/>
        <v>9.7032</v>
      </c>
      <c r="BP12" s="28">
        <f t="shared" si="37"/>
        <v>-0.6075999999999997</v>
      </c>
      <c r="BQ12" s="15">
        <f t="shared" si="38"/>
        <v>9.4419</v>
      </c>
      <c r="BR12" s="16">
        <f t="shared" si="39"/>
        <v>9.8674</v>
      </c>
      <c r="BS12" s="28">
        <f t="shared" si="40"/>
        <v>-0.6254999999999988</v>
      </c>
      <c r="BU12" s="8">
        <v>160</v>
      </c>
      <c r="BV12" s="15">
        <f t="shared" si="41"/>
        <v>9.5998</v>
      </c>
      <c r="BW12" s="16">
        <f t="shared" si="42"/>
        <v>9.7873</v>
      </c>
      <c r="BX12" s="19">
        <f t="shared" si="43"/>
        <v>-0.3874999999999993</v>
      </c>
      <c r="BY12" s="15">
        <f t="shared" si="44"/>
        <v>10.012</v>
      </c>
      <c r="BZ12" s="16">
        <f t="shared" si="45"/>
        <v>10.1</v>
      </c>
      <c r="CA12" s="19">
        <f t="shared" si="46"/>
        <v>-0.2879999999999985</v>
      </c>
      <c r="CB12" s="15">
        <f t="shared" si="47"/>
        <v>10.515</v>
      </c>
      <c r="CC12" s="16">
        <f t="shared" si="48"/>
        <v>10.555</v>
      </c>
      <c r="CD12" s="19">
        <f t="shared" si="49"/>
        <v>-0.23999999999999844</v>
      </c>
      <c r="CE12" s="15">
        <f t="shared" si="50"/>
        <v>10.691</v>
      </c>
      <c r="CF12" s="16">
        <f t="shared" si="51"/>
        <v>10.898</v>
      </c>
      <c r="CG12" s="18" t="str">
        <f t="shared" si="52"/>
        <v> </v>
      </c>
      <c r="CH12" s="15">
        <f t="shared" si="53"/>
        <v>10.818</v>
      </c>
      <c r="CI12" s="16">
        <f t="shared" si="54"/>
        <v>10.78</v>
      </c>
      <c r="CJ12" s="18" t="str">
        <f t="shared" si="55"/>
        <v> </v>
      </c>
      <c r="CK12" s="15">
        <f t="shared" si="56"/>
        <v>11.426</v>
      </c>
      <c r="CL12" s="16">
        <f t="shared" si="57"/>
        <v>11.478</v>
      </c>
      <c r="CM12" s="18" t="str">
        <f t="shared" si="58"/>
        <v> </v>
      </c>
      <c r="CN12" s="15">
        <f t="shared" si="60"/>
        <v>11.497</v>
      </c>
      <c r="CO12" s="16">
        <f t="shared" si="61"/>
        <v>11.585</v>
      </c>
      <c r="CP12" s="18" t="str">
        <f t="shared" si="59"/>
        <v> </v>
      </c>
    </row>
    <row r="13" spans="2:94" ht="15">
      <c r="B13">
        <v>161</v>
      </c>
      <c r="C13">
        <v>9.8683</v>
      </c>
      <c r="D13">
        <v>9.9384</v>
      </c>
      <c r="E13">
        <v>9.5185</v>
      </c>
      <c r="F13">
        <v>9.5747</v>
      </c>
      <c r="G13">
        <v>9.5469</v>
      </c>
      <c r="H13">
        <v>9.6767</v>
      </c>
      <c r="I13">
        <v>9.8445</v>
      </c>
      <c r="J13">
        <v>9.7718</v>
      </c>
      <c r="K13">
        <v>10.102</v>
      </c>
      <c r="L13">
        <v>10.542</v>
      </c>
      <c r="M13">
        <v>10.875</v>
      </c>
      <c r="N13">
        <v>10.766</v>
      </c>
      <c r="O13">
        <v>11.475</v>
      </c>
      <c r="P13">
        <v>11.569</v>
      </c>
      <c r="R13">
        <v>161</v>
      </c>
      <c r="S13">
        <v>9.5607</v>
      </c>
      <c r="T13">
        <v>9.5058</v>
      </c>
      <c r="U13">
        <v>9.1603</v>
      </c>
      <c r="V13">
        <v>9.1943</v>
      </c>
      <c r="W13">
        <v>9.1859</v>
      </c>
      <c r="X13">
        <v>9.297</v>
      </c>
      <c r="Y13">
        <v>9.446</v>
      </c>
      <c r="Z13">
        <v>9.5962</v>
      </c>
      <c r="AA13">
        <v>10.021</v>
      </c>
      <c r="AB13">
        <v>10.516</v>
      </c>
      <c r="AC13">
        <v>10.686</v>
      </c>
      <c r="AD13">
        <v>10.829</v>
      </c>
      <c r="AE13">
        <v>11.429</v>
      </c>
      <c r="AF13">
        <v>11.488</v>
      </c>
      <c r="AG13" s="2"/>
      <c r="AH13">
        <v>161</v>
      </c>
      <c r="AI13" s="5">
        <f t="shared" si="6"/>
        <v>-0.307599999999999</v>
      </c>
      <c r="AJ13" s="5">
        <f t="shared" si="7"/>
        <v>-0.432599999999999</v>
      </c>
      <c r="AK13" s="5">
        <f t="shared" si="8"/>
        <v>-0.3582000000000001</v>
      </c>
      <c r="AL13" s="5">
        <f t="shared" si="9"/>
        <v>-0.38039999999999985</v>
      </c>
      <c r="AM13" s="5">
        <f t="shared" si="10"/>
        <v>-0.36100000000000065</v>
      </c>
      <c r="AN13" s="5">
        <f t="shared" si="11"/>
        <v>-0.3796999999999997</v>
      </c>
      <c r="AO13" s="5">
        <f t="shared" si="12"/>
        <v>-0.3985000000000003</v>
      </c>
      <c r="AP13" s="5">
        <f t="shared" si="13"/>
        <v>-0.1756000000000011</v>
      </c>
      <c r="AQ13" s="5">
        <f t="shared" si="14"/>
        <v>-0.08099999999999952</v>
      </c>
      <c r="AR13" s="5">
        <f t="shared" si="15"/>
        <v>-0.0259999999999998</v>
      </c>
      <c r="AS13" s="5">
        <f t="shared" si="16"/>
        <v>-0.18900000000000006</v>
      </c>
      <c r="AT13" s="5">
        <f t="shared" si="17"/>
        <v>0.06300000000000061</v>
      </c>
      <c r="AU13" s="5">
        <f t="shared" si="18"/>
        <v>-0.045999999999999375</v>
      </c>
      <c r="AV13" s="5">
        <f t="shared" si="19"/>
        <v>-0.0810000000000013</v>
      </c>
      <c r="AX13" s="8">
        <v>161</v>
      </c>
      <c r="AY13" s="15">
        <f t="shared" si="20"/>
        <v>9.5607</v>
      </c>
      <c r="AZ13" s="16">
        <f t="shared" si="21"/>
        <v>9.8683</v>
      </c>
      <c r="BA13" s="19">
        <f t="shared" si="22"/>
        <v>-0.5075999999999983</v>
      </c>
      <c r="BB13" s="15">
        <f t="shared" si="23"/>
        <v>9.5058</v>
      </c>
      <c r="BC13" s="16">
        <f t="shared" si="24"/>
        <v>9.9384</v>
      </c>
      <c r="BD13" s="19">
        <f t="shared" si="25"/>
        <v>-0.6325999999999983</v>
      </c>
      <c r="BE13" s="15">
        <f t="shared" si="26"/>
        <v>9.1603</v>
      </c>
      <c r="BF13" s="16">
        <f t="shared" si="27"/>
        <v>9.5185</v>
      </c>
      <c r="BG13" s="25">
        <f t="shared" si="28"/>
        <v>-0.5581999999999994</v>
      </c>
      <c r="BH13" s="15">
        <f t="shared" si="29"/>
        <v>9.1943</v>
      </c>
      <c r="BI13" s="16">
        <f t="shared" si="30"/>
        <v>9.5747</v>
      </c>
      <c r="BJ13" s="28">
        <f t="shared" si="31"/>
        <v>-0.5803999999999991</v>
      </c>
      <c r="BK13" s="15">
        <f t="shared" si="32"/>
        <v>9.1859</v>
      </c>
      <c r="BL13" s="16">
        <f t="shared" si="33"/>
        <v>9.5469</v>
      </c>
      <c r="BM13" s="28">
        <f t="shared" si="34"/>
        <v>-0.5609999999999999</v>
      </c>
      <c r="BN13" s="15">
        <f t="shared" si="35"/>
        <v>9.297</v>
      </c>
      <c r="BO13" s="16">
        <f t="shared" si="36"/>
        <v>9.6767</v>
      </c>
      <c r="BP13" s="28">
        <f t="shared" si="37"/>
        <v>-0.579699999999999</v>
      </c>
      <c r="BQ13" s="15">
        <f t="shared" si="38"/>
        <v>9.446</v>
      </c>
      <c r="BR13" s="16">
        <f t="shared" si="39"/>
        <v>9.8445</v>
      </c>
      <c r="BS13" s="28">
        <f t="shared" si="40"/>
        <v>-0.5984999999999996</v>
      </c>
      <c r="BU13" s="8">
        <v>161</v>
      </c>
      <c r="BV13" s="15">
        <f t="shared" si="41"/>
        <v>9.5962</v>
      </c>
      <c r="BW13" s="16">
        <f t="shared" si="42"/>
        <v>9.7718</v>
      </c>
      <c r="BX13" s="19">
        <f t="shared" si="43"/>
        <v>-0.3756000000000004</v>
      </c>
      <c r="BY13" s="15">
        <f t="shared" si="44"/>
        <v>10.021</v>
      </c>
      <c r="BZ13" s="16">
        <f t="shared" si="45"/>
        <v>10.102</v>
      </c>
      <c r="CA13" s="19">
        <f t="shared" si="46"/>
        <v>-0.2809999999999988</v>
      </c>
      <c r="CB13" s="15">
        <f t="shared" si="47"/>
        <v>10.516</v>
      </c>
      <c r="CC13" s="16">
        <f t="shared" si="48"/>
        <v>10.542</v>
      </c>
      <c r="CD13" s="19">
        <f t="shared" si="49"/>
        <v>-0.2259999999999991</v>
      </c>
      <c r="CE13" s="15">
        <f t="shared" si="50"/>
        <v>10.686</v>
      </c>
      <c r="CF13" s="16">
        <f t="shared" si="51"/>
        <v>10.875</v>
      </c>
      <c r="CG13" s="18" t="str">
        <f t="shared" si="52"/>
        <v> </v>
      </c>
      <c r="CH13" s="15">
        <f t="shared" si="53"/>
        <v>10.829</v>
      </c>
      <c r="CI13" s="16">
        <f t="shared" si="54"/>
        <v>10.766</v>
      </c>
      <c r="CJ13" s="18" t="str">
        <f t="shared" si="55"/>
        <v> </v>
      </c>
      <c r="CK13" s="15">
        <f t="shared" si="56"/>
        <v>11.429</v>
      </c>
      <c r="CL13" s="16">
        <f t="shared" si="57"/>
        <v>11.475</v>
      </c>
      <c r="CM13" s="18" t="str">
        <f t="shared" si="58"/>
        <v> </v>
      </c>
      <c r="CN13" s="15">
        <f t="shared" si="60"/>
        <v>11.488</v>
      </c>
      <c r="CO13" s="16">
        <f t="shared" si="61"/>
        <v>11.569</v>
      </c>
      <c r="CP13" s="18" t="str">
        <f t="shared" si="59"/>
        <v> </v>
      </c>
    </row>
    <row r="14" spans="2:94" ht="15">
      <c r="B14">
        <v>162</v>
      </c>
      <c r="C14">
        <v>9.8907</v>
      </c>
      <c r="D14">
        <v>10.005</v>
      </c>
      <c r="E14">
        <v>9.5252</v>
      </c>
      <c r="F14">
        <v>9.5861</v>
      </c>
      <c r="G14">
        <v>9.5281</v>
      </c>
      <c r="H14">
        <v>9.6133</v>
      </c>
      <c r="I14">
        <v>9.7919</v>
      </c>
      <c r="J14">
        <v>9.7361</v>
      </c>
      <c r="K14">
        <v>10.118</v>
      </c>
      <c r="L14">
        <v>10.574</v>
      </c>
      <c r="M14">
        <v>10.826</v>
      </c>
      <c r="N14">
        <v>10.733</v>
      </c>
      <c r="O14">
        <v>11.463</v>
      </c>
      <c r="P14">
        <v>11.568</v>
      </c>
      <c r="R14">
        <v>162</v>
      </c>
      <c r="S14">
        <v>9.5576</v>
      </c>
      <c r="T14">
        <v>9.5499</v>
      </c>
      <c r="U14">
        <v>9.1612</v>
      </c>
      <c r="V14">
        <v>9.1823</v>
      </c>
      <c r="W14">
        <v>9.1767</v>
      </c>
      <c r="X14">
        <v>9.2571</v>
      </c>
      <c r="Y14">
        <v>9.4118</v>
      </c>
      <c r="Z14">
        <v>9.5798</v>
      </c>
      <c r="AA14">
        <v>10.037</v>
      </c>
      <c r="AB14">
        <v>10.546</v>
      </c>
      <c r="AC14">
        <v>10.667</v>
      </c>
      <c r="AD14">
        <v>10.823</v>
      </c>
      <c r="AE14">
        <v>11.426</v>
      </c>
      <c r="AF14">
        <v>11.494</v>
      </c>
      <c r="AG14" s="2"/>
      <c r="AH14">
        <v>162</v>
      </c>
      <c r="AI14" s="5">
        <f t="shared" si="6"/>
        <v>-0.33309999999999995</v>
      </c>
      <c r="AJ14" s="5">
        <f t="shared" si="7"/>
        <v>-0.4551000000000016</v>
      </c>
      <c r="AK14" s="5">
        <f t="shared" si="8"/>
        <v>-0.36400000000000077</v>
      </c>
      <c r="AL14" s="5">
        <f t="shared" si="9"/>
        <v>-0.4038000000000004</v>
      </c>
      <c r="AM14" s="5">
        <f t="shared" si="10"/>
        <v>-0.35139999999999993</v>
      </c>
      <c r="AN14" s="5">
        <f t="shared" si="11"/>
        <v>-0.3562000000000012</v>
      </c>
      <c r="AO14" s="5">
        <f t="shared" si="12"/>
        <v>-0.38010000000000055</v>
      </c>
      <c r="AP14" s="5">
        <f t="shared" si="13"/>
        <v>-0.15629999999999988</v>
      </c>
      <c r="AQ14" s="5">
        <f t="shared" si="14"/>
        <v>-0.08099999999999952</v>
      </c>
      <c r="AR14" s="5">
        <f t="shared" si="15"/>
        <v>-0.02800000000000047</v>
      </c>
      <c r="AS14" s="5">
        <f t="shared" si="16"/>
        <v>-0.1590000000000007</v>
      </c>
      <c r="AT14" s="5">
        <f t="shared" si="17"/>
        <v>0.08999999999999986</v>
      </c>
      <c r="AU14" s="5">
        <f t="shared" si="18"/>
        <v>-0.036999999999999034</v>
      </c>
      <c r="AV14" s="5">
        <f t="shared" si="19"/>
        <v>-0.07399999999999984</v>
      </c>
      <c r="AX14" s="8">
        <v>162</v>
      </c>
      <c r="AY14" s="15">
        <f t="shared" si="20"/>
        <v>9.5576</v>
      </c>
      <c r="AZ14" s="16">
        <f t="shared" si="21"/>
        <v>9.8907</v>
      </c>
      <c r="BA14" s="19">
        <f t="shared" si="22"/>
        <v>-0.5330999999999992</v>
      </c>
      <c r="BB14" s="15">
        <f t="shared" si="23"/>
        <v>9.5499</v>
      </c>
      <c r="BC14" s="16">
        <f t="shared" si="24"/>
        <v>10.005</v>
      </c>
      <c r="BD14" s="19">
        <f t="shared" si="25"/>
        <v>-0.6551000000000009</v>
      </c>
      <c r="BE14" s="15">
        <f t="shared" si="26"/>
        <v>9.1612</v>
      </c>
      <c r="BF14" s="16">
        <f t="shared" si="27"/>
        <v>9.5252</v>
      </c>
      <c r="BG14" s="25">
        <f t="shared" si="28"/>
        <v>-0.5640000000000001</v>
      </c>
      <c r="BH14" s="15">
        <f t="shared" si="29"/>
        <v>9.1823</v>
      </c>
      <c r="BI14" s="16">
        <f t="shared" si="30"/>
        <v>9.5861</v>
      </c>
      <c r="BJ14" s="28">
        <f t="shared" si="31"/>
        <v>-0.6037999999999997</v>
      </c>
      <c r="BK14" s="15">
        <f t="shared" si="32"/>
        <v>9.1767</v>
      </c>
      <c r="BL14" s="16">
        <f t="shared" si="33"/>
        <v>9.5281</v>
      </c>
      <c r="BM14" s="28">
        <f t="shared" si="34"/>
        <v>-0.5513999999999992</v>
      </c>
      <c r="BN14" s="15">
        <f t="shared" si="35"/>
        <v>9.2571</v>
      </c>
      <c r="BO14" s="16">
        <f t="shared" si="36"/>
        <v>9.6133</v>
      </c>
      <c r="BP14" s="28">
        <f t="shared" si="37"/>
        <v>-0.5562000000000005</v>
      </c>
      <c r="BQ14" s="15">
        <f t="shared" si="38"/>
        <v>9.4118</v>
      </c>
      <c r="BR14" s="16">
        <f t="shared" si="39"/>
        <v>9.7919</v>
      </c>
      <c r="BS14" s="28">
        <f t="shared" si="40"/>
        <v>-0.5800999999999998</v>
      </c>
      <c r="BU14" s="8">
        <v>162</v>
      </c>
      <c r="BV14" s="15">
        <f t="shared" si="41"/>
        <v>9.5798</v>
      </c>
      <c r="BW14" s="16">
        <f t="shared" si="42"/>
        <v>9.7361</v>
      </c>
      <c r="BX14" s="19">
        <f t="shared" si="43"/>
        <v>-0.3562999999999992</v>
      </c>
      <c r="BY14" s="15">
        <f t="shared" si="44"/>
        <v>10.037</v>
      </c>
      <c r="BZ14" s="16">
        <f t="shared" si="45"/>
        <v>10.118</v>
      </c>
      <c r="CA14" s="19">
        <f t="shared" si="46"/>
        <v>-0.2809999999999988</v>
      </c>
      <c r="CB14" s="15">
        <f t="shared" si="47"/>
        <v>10.546</v>
      </c>
      <c r="CC14" s="16">
        <f t="shared" si="48"/>
        <v>10.574</v>
      </c>
      <c r="CD14" s="19">
        <f t="shared" si="49"/>
        <v>-0.22799999999999976</v>
      </c>
      <c r="CE14" s="15">
        <f t="shared" si="50"/>
        <v>10.667</v>
      </c>
      <c r="CF14" s="16">
        <f t="shared" si="51"/>
        <v>10.826</v>
      </c>
      <c r="CG14" s="18" t="str">
        <f t="shared" si="52"/>
        <v> </v>
      </c>
      <c r="CH14" s="15">
        <f t="shared" si="53"/>
        <v>10.823</v>
      </c>
      <c r="CI14" s="16">
        <f t="shared" si="54"/>
        <v>10.733</v>
      </c>
      <c r="CJ14" s="18" t="str">
        <f t="shared" si="55"/>
        <v> </v>
      </c>
      <c r="CK14" s="15">
        <f t="shared" si="56"/>
        <v>11.426</v>
      </c>
      <c r="CL14" s="16">
        <f t="shared" si="57"/>
        <v>11.463</v>
      </c>
      <c r="CM14" s="18" t="str">
        <f t="shared" si="58"/>
        <v> </v>
      </c>
      <c r="CN14" s="15">
        <f t="shared" si="60"/>
        <v>11.494</v>
      </c>
      <c r="CO14" s="16">
        <f t="shared" si="61"/>
        <v>11.568</v>
      </c>
      <c r="CP14" s="18" t="str">
        <f t="shared" si="59"/>
        <v> </v>
      </c>
    </row>
    <row r="15" spans="2:94" ht="15">
      <c r="B15">
        <v>163</v>
      </c>
      <c r="C15">
        <v>9.9609</v>
      </c>
      <c r="D15">
        <v>10.056</v>
      </c>
      <c r="E15">
        <v>9.5568</v>
      </c>
      <c r="F15">
        <v>9.6305</v>
      </c>
      <c r="G15">
        <v>9.5314</v>
      </c>
      <c r="H15">
        <v>9.5214</v>
      </c>
      <c r="I15">
        <v>9.7283</v>
      </c>
      <c r="J15">
        <v>9.7242</v>
      </c>
      <c r="K15">
        <v>10.115</v>
      </c>
      <c r="L15">
        <v>10.604</v>
      </c>
      <c r="M15">
        <v>10.803</v>
      </c>
      <c r="N15">
        <v>10.701</v>
      </c>
      <c r="O15">
        <v>11.445</v>
      </c>
      <c r="P15">
        <v>11.558</v>
      </c>
      <c r="R15">
        <v>163</v>
      </c>
      <c r="S15">
        <v>9.5848</v>
      </c>
      <c r="T15">
        <v>9.5886</v>
      </c>
      <c r="U15">
        <v>9.1771</v>
      </c>
      <c r="V15">
        <v>9.1722</v>
      </c>
      <c r="W15">
        <v>9.1674</v>
      </c>
      <c r="X15">
        <v>9.1798</v>
      </c>
      <c r="Y15">
        <v>9.3099</v>
      </c>
      <c r="Z15">
        <v>9.5229</v>
      </c>
      <c r="AA15">
        <v>10.011</v>
      </c>
      <c r="AB15">
        <v>10.565</v>
      </c>
      <c r="AC15">
        <v>10.657</v>
      </c>
      <c r="AD15">
        <v>10.81</v>
      </c>
      <c r="AE15">
        <v>11.423</v>
      </c>
      <c r="AF15">
        <v>11.491</v>
      </c>
      <c r="AG15" s="2"/>
      <c r="AH15">
        <v>163</v>
      </c>
      <c r="AI15" s="5">
        <f t="shared" si="6"/>
        <v>-0.376100000000001</v>
      </c>
      <c r="AJ15" s="5">
        <f t="shared" si="7"/>
        <v>-0.4673999999999996</v>
      </c>
      <c r="AK15" s="5">
        <f t="shared" si="8"/>
        <v>-0.3797000000000015</v>
      </c>
      <c r="AL15" s="5">
        <f t="shared" si="9"/>
        <v>-0.4582999999999995</v>
      </c>
      <c r="AM15" s="5">
        <f t="shared" si="10"/>
        <v>-0.363999999999999</v>
      </c>
      <c r="AN15" s="5">
        <f t="shared" si="11"/>
        <v>-0.3415999999999997</v>
      </c>
      <c r="AO15" s="5">
        <f t="shared" si="12"/>
        <v>-0.4184000000000001</v>
      </c>
      <c r="AP15" s="5">
        <f t="shared" si="13"/>
        <v>-0.2012999999999998</v>
      </c>
      <c r="AQ15" s="5">
        <f t="shared" si="14"/>
        <v>-0.10400000000000098</v>
      </c>
      <c r="AR15" s="5">
        <f t="shared" si="15"/>
        <v>-0.0389999999999997</v>
      </c>
      <c r="AS15" s="5">
        <f t="shared" si="16"/>
        <v>-0.1460000000000008</v>
      </c>
      <c r="AT15" s="5">
        <f t="shared" si="17"/>
        <v>0.10899999999999999</v>
      </c>
      <c r="AU15" s="5">
        <f t="shared" si="18"/>
        <v>-0.02200000000000024</v>
      </c>
      <c r="AV15" s="5">
        <f t="shared" si="19"/>
        <v>-0.06700000000000017</v>
      </c>
      <c r="AX15" s="8">
        <v>163</v>
      </c>
      <c r="AY15" s="15">
        <f t="shared" si="20"/>
        <v>9.5848</v>
      </c>
      <c r="AZ15" s="16">
        <f t="shared" si="21"/>
        <v>9.9609</v>
      </c>
      <c r="BA15" s="19">
        <f t="shared" si="22"/>
        <v>-0.5761000000000003</v>
      </c>
      <c r="BB15" s="15">
        <f t="shared" si="23"/>
        <v>9.5886</v>
      </c>
      <c r="BC15" s="16">
        <f t="shared" si="24"/>
        <v>10.056</v>
      </c>
      <c r="BD15" s="19">
        <f t="shared" si="25"/>
        <v>-0.6673999999999989</v>
      </c>
      <c r="BE15" s="15">
        <f t="shared" si="26"/>
        <v>9.1771</v>
      </c>
      <c r="BF15" s="16">
        <f t="shared" si="27"/>
        <v>9.5568</v>
      </c>
      <c r="BG15" s="25">
        <f t="shared" si="28"/>
        <v>-0.5797000000000008</v>
      </c>
      <c r="BH15" s="15">
        <f t="shared" si="29"/>
        <v>9.1722</v>
      </c>
      <c r="BI15" s="16">
        <f t="shared" si="30"/>
        <v>9.6305</v>
      </c>
      <c r="BJ15" s="28">
        <f t="shared" si="31"/>
        <v>-0.6582999999999988</v>
      </c>
      <c r="BK15" s="15">
        <f t="shared" si="32"/>
        <v>9.1674</v>
      </c>
      <c r="BL15" s="16">
        <f t="shared" si="33"/>
        <v>9.5314</v>
      </c>
      <c r="BM15" s="28">
        <f t="shared" si="34"/>
        <v>-0.5639999999999983</v>
      </c>
      <c r="BN15" s="15">
        <f t="shared" si="35"/>
        <v>9.1798</v>
      </c>
      <c r="BO15" s="16">
        <f t="shared" si="36"/>
        <v>9.5214</v>
      </c>
      <c r="BP15" s="28">
        <f t="shared" si="37"/>
        <v>-0.541599999999999</v>
      </c>
      <c r="BQ15" s="15">
        <f t="shared" si="38"/>
        <v>9.3099</v>
      </c>
      <c r="BR15" s="16">
        <f t="shared" si="39"/>
        <v>9.7283</v>
      </c>
      <c r="BS15" s="28">
        <f t="shared" si="40"/>
        <v>-0.6183999999999994</v>
      </c>
      <c r="BU15" s="8">
        <v>163</v>
      </c>
      <c r="BV15" s="15">
        <f t="shared" si="41"/>
        <v>9.5229</v>
      </c>
      <c r="BW15" s="16">
        <f t="shared" si="42"/>
        <v>9.7242</v>
      </c>
      <c r="BX15" s="19">
        <f t="shared" si="43"/>
        <v>-0.4012999999999991</v>
      </c>
      <c r="BY15" s="15">
        <f t="shared" si="44"/>
        <v>10.011</v>
      </c>
      <c r="BZ15" s="16">
        <f t="shared" si="45"/>
        <v>10.115</v>
      </c>
      <c r="CA15" s="19">
        <f t="shared" si="46"/>
        <v>-0.30400000000000027</v>
      </c>
      <c r="CB15" s="15">
        <f t="shared" si="47"/>
        <v>10.565</v>
      </c>
      <c r="CC15" s="16">
        <f t="shared" si="48"/>
        <v>10.604</v>
      </c>
      <c r="CD15" s="19">
        <f t="shared" si="49"/>
        <v>-0.238999999999999</v>
      </c>
      <c r="CE15" s="15">
        <f t="shared" si="50"/>
        <v>10.657</v>
      </c>
      <c r="CF15" s="16">
        <f t="shared" si="51"/>
        <v>10.803</v>
      </c>
      <c r="CG15" s="18" t="str">
        <f t="shared" si="52"/>
        <v> </v>
      </c>
      <c r="CH15" s="15">
        <f t="shared" si="53"/>
        <v>10.81</v>
      </c>
      <c r="CI15" s="16">
        <f t="shared" si="54"/>
        <v>10.701</v>
      </c>
      <c r="CJ15" s="18" t="str">
        <f t="shared" si="55"/>
        <v> </v>
      </c>
      <c r="CK15" s="15">
        <f t="shared" si="56"/>
        <v>11.423</v>
      </c>
      <c r="CL15" s="16">
        <f t="shared" si="57"/>
        <v>11.445</v>
      </c>
      <c r="CM15" s="18" t="str">
        <f t="shared" si="58"/>
        <v> </v>
      </c>
      <c r="CN15" s="15">
        <f t="shared" si="60"/>
        <v>11.491</v>
      </c>
      <c r="CO15" s="16">
        <f t="shared" si="61"/>
        <v>11.558</v>
      </c>
      <c r="CP15" s="18" t="str">
        <f t="shared" si="59"/>
        <v> </v>
      </c>
    </row>
    <row r="16" spans="2:94" ht="15">
      <c r="B16">
        <v>164</v>
      </c>
      <c r="C16">
        <v>10.027</v>
      </c>
      <c r="D16">
        <v>10.079</v>
      </c>
      <c r="E16">
        <v>9.5164</v>
      </c>
      <c r="F16">
        <v>9.6241</v>
      </c>
      <c r="G16">
        <v>9.4738</v>
      </c>
      <c r="H16">
        <v>9.3694</v>
      </c>
      <c r="I16">
        <v>9.6205</v>
      </c>
      <c r="J16">
        <v>9.6621</v>
      </c>
      <c r="K16">
        <v>10.063</v>
      </c>
      <c r="L16">
        <v>10.595</v>
      </c>
      <c r="M16">
        <v>10.787</v>
      </c>
      <c r="N16">
        <v>10.664</v>
      </c>
      <c r="O16">
        <v>11.405</v>
      </c>
      <c r="P16">
        <v>11.542</v>
      </c>
      <c r="R16">
        <v>164</v>
      </c>
      <c r="S16">
        <v>9.6102</v>
      </c>
      <c r="T16">
        <v>9.5794</v>
      </c>
      <c r="U16">
        <v>9.1542</v>
      </c>
      <c r="V16">
        <v>9.1441</v>
      </c>
      <c r="W16">
        <v>9.1308</v>
      </c>
      <c r="X16">
        <v>9.0993</v>
      </c>
      <c r="Y16">
        <v>9.1967</v>
      </c>
      <c r="Z16">
        <v>9.4129</v>
      </c>
      <c r="AA16">
        <v>9.9069</v>
      </c>
      <c r="AB16">
        <v>10.553</v>
      </c>
      <c r="AC16">
        <v>10.653</v>
      </c>
      <c r="AD16">
        <v>10.799</v>
      </c>
      <c r="AE16">
        <v>11.399</v>
      </c>
      <c r="AF16">
        <v>11.478</v>
      </c>
      <c r="AG16" s="2"/>
      <c r="AH16">
        <v>164</v>
      </c>
      <c r="AI16" s="5">
        <f t="shared" si="6"/>
        <v>-0.4167999999999985</v>
      </c>
      <c r="AJ16" s="5">
        <f t="shared" si="7"/>
        <v>-0.49960000000000093</v>
      </c>
      <c r="AK16" s="5">
        <f t="shared" si="8"/>
        <v>-0.3622000000000014</v>
      </c>
      <c r="AL16" s="5">
        <f t="shared" si="9"/>
        <v>-0.4800000000000004</v>
      </c>
      <c r="AM16" s="5">
        <f t="shared" si="10"/>
        <v>-0.34299999999999997</v>
      </c>
      <c r="AN16" s="5">
        <f t="shared" si="11"/>
        <v>-0.2701000000000011</v>
      </c>
      <c r="AO16" s="5">
        <f t="shared" si="12"/>
        <v>-0.42379999999999995</v>
      </c>
      <c r="AP16" s="5">
        <f t="shared" si="13"/>
        <v>-0.2492000000000001</v>
      </c>
      <c r="AQ16" s="5">
        <f t="shared" si="14"/>
        <v>-0.15610000000000035</v>
      </c>
      <c r="AR16" s="5">
        <f t="shared" si="15"/>
        <v>-0.041999999999999815</v>
      </c>
      <c r="AS16" s="5">
        <f t="shared" si="16"/>
        <v>-0.13400000000000034</v>
      </c>
      <c r="AT16" s="5">
        <f t="shared" si="17"/>
        <v>0.1349999999999998</v>
      </c>
      <c r="AU16" s="5">
        <f t="shared" si="18"/>
        <v>-0.006000000000000227</v>
      </c>
      <c r="AV16" s="5">
        <f t="shared" si="19"/>
        <v>-0.06400000000000006</v>
      </c>
      <c r="AX16" s="8">
        <v>164</v>
      </c>
      <c r="AY16" s="15">
        <f t="shared" si="20"/>
        <v>9.6102</v>
      </c>
      <c r="AZ16" s="16">
        <f t="shared" si="21"/>
        <v>10.027</v>
      </c>
      <c r="BA16" s="19">
        <f t="shared" si="22"/>
        <v>-0.6167999999999978</v>
      </c>
      <c r="BB16" s="15">
        <f t="shared" si="23"/>
        <v>9.5794</v>
      </c>
      <c r="BC16" s="16">
        <f t="shared" si="24"/>
        <v>10.079</v>
      </c>
      <c r="BD16" s="19">
        <f t="shared" si="25"/>
        <v>-0.6996000000000002</v>
      </c>
      <c r="BE16" s="15">
        <f t="shared" si="26"/>
        <v>9.1542</v>
      </c>
      <c r="BF16" s="16">
        <f t="shared" si="27"/>
        <v>9.5164</v>
      </c>
      <c r="BG16" s="25">
        <f t="shared" si="28"/>
        <v>-0.5622000000000007</v>
      </c>
      <c r="BH16" s="15">
        <f t="shared" si="29"/>
        <v>9.1441</v>
      </c>
      <c r="BI16" s="16">
        <f t="shared" si="30"/>
        <v>9.6241</v>
      </c>
      <c r="BJ16" s="28">
        <f t="shared" si="31"/>
        <v>-0.6799999999999997</v>
      </c>
      <c r="BK16" s="15">
        <f t="shared" si="32"/>
        <v>9.1308</v>
      </c>
      <c r="BL16" s="16">
        <f t="shared" si="33"/>
        <v>9.4738</v>
      </c>
      <c r="BM16" s="28">
        <f t="shared" si="34"/>
        <v>-0.5429999999999993</v>
      </c>
      <c r="BN16" s="15">
        <f t="shared" si="35"/>
        <v>9.0993</v>
      </c>
      <c r="BO16" s="16">
        <f t="shared" si="36"/>
        <v>9.3694</v>
      </c>
      <c r="BP16" s="28">
        <f t="shared" si="37"/>
        <v>-0.4701000000000004</v>
      </c>
      <c r="BQ16" s="15">
        <f t="shared" si="38"/>
        <v>9.1967</v>
      </c>
      <c r="BR16" s="16">
        <f t="shared" si="39"/>
        <v>9.6205</v>
      </c>
      <c r="BS16" s="28">
        <f t="shared" si="40"/>
        <v>-0.6237999999999992</v>
      </c>
      <c r="BU16" s="8">
        <v>164</v>
      </c>
      <c r="BV16" s="15">
        <f t="shared" si="41"/>
        <v>9.4129</v>
      </c>
      <c r="BW16" s="16">
        <f t="shared" si="42"/>
        <v>9.6621</v>
      </c>
      <c r="BX16" s="19">
        <f t="shared" si="43"/>
        <v>-0.4491999999999994</v>
      </c>
      <c r="BY16" s="15">
        <f t="shared" si="44"/>
        <v>9.9069</v>
      </c>
      <c r="BZ16" s="16">
        <f t="shared" si="45"/>
        <v>10.063</v>
      </c>
      <c r="CA16" s="19">
        <f t="shared" si="46"/>
        <v>-0.35609999999999964</v>
      </c>
      <c r="CB16" s="15">
        <f t="shared" si="47"/>
        <v>10.553</v>
      </c>
      <c r="CC16" s="16">
        <f t="shared" si="48"/>
        <v>10.595</v>
      </c>
      <c r="CD16" s="19">
        <f t="shared" si="49"/>
        <v>-0.2419999999999991</v>
      </c>
      <c r="CE16" s="15">
        <f t="shared" si="50"/>
        <v>10.653</v>
      </c>
      <c r="CF16" s="16">
        <f t="shared" si="51"/>
        <v>10.787</v>
      </c>
      <c r="CG16" s="18" t="str">
        <f t="shared" si="52"/>
        <v> </v>
      </c>
      <c r="CH16" s="15">
        <f t="shared" si="53"/>
        <v>10.799</v>
      </c>
      <c r="CI16" s="16">
        <f t="shared" si="54"/>
        <v>10.664</v>
      </c>
      <c r="CJ16" s="18" t="str">
        <f t="shared" si="55"/>
        <v> </v>
      </c>
      <c r="CK16" s="15">
        <f t="shared" si="56"/>
        <v>11.399</v>
      </c>
      <c r="CL16" s="16">
        <f t="shared" si="57"/>
        <v>11.405</v>
      </c>
      <c r="CM16" s="18" t="str">
        <f t="shared" si="58"/>
        <v> </v>
      </c>
      <c r="CN16" s="15">
        <f t="shared" si="60"/>
        <v>11.478</v>
      </c>
      <c r="CO16" s="16">
        <f t="shared" si="61"/>
        <v>11.542</v>
      </c>
      <c r="CP16" s="18" t="str">
        <f t="shared" si="59"/>
        <v> </v>
      </c>
    </row>
    <row r="17" spans="2:94" ht="15">
      <c r="B17">
        <v>165</v>
      </c>
      <c r="C17">
        <v>10.053</v>
      </c>
      <c r="D17">
        <v>10.1</v>
      </c>
      <c r="E17">
        <v>9.3752</v>
      </c>
      <c r="F17">
        <v>9.525</v>
      </c>
      <c r="G17">
        <v>9.3588</v>
      </c>
      <c r="H17">
        <v>9.1156</v>
      </c>
      <c r="I17">
        <v>9.5018</v>
      </c>
      <c r="J17">
        <v>9.5898</v>
      </c>
      <c r="K17">
        <v>9.9955</v>
      </c>
      <c r="L17">
        <v>10.542</v>
      </c>
      <c r="M17">
        <v>10.788</v>
      </c>
      <c r="N17">
        <v>10.639</v>
      </c>
      <c r="O17">
        <v>11.377</v>
      </c>
      <c r="P17">
        <v>11.526</v>
      </c>
      <c r="R17">
        <v>165</v>
      </c>
      <c r="S17">
        <v>9.623</v>
      </c>
      <c r="T17">
        <v>9.5654</v>
      </c>
      <c r="U17">
        <v>9.0635</v>
      </c>
      <c r="V17">
        <v>9.0867</v>
      </c>
      <c r="W17">
        <v>9.069</v>
      </c>
      <c r="X17">
        <v>8.9635</v>
      </c>
      <c r="Y17">
        <v>9.1146</v>
      </c>
      <c r="Z17">
        <v>9.3034</v>
      </c>
      <c r="AA17">
        <v>9.7655</v>
      </c>
      <c r="AB17">
        <v>10.471</v>
      </c>
      <c r="AC17">
        <v>10.648</v>
      </c>
      <c r="AD17">
        <v>10.81</v>
      </c>
      <c r="AE17">
        <v>11.392</v>
      </c>
      <c r="AF17">
        <v>11.465</v>
      </c>
      <c r="AG17" s="2"/>
      <c r="AH17">
        <v>165</v>
      </c>
      <c r="AI17" s="5">
        <f t="shared" si="6"/>
        <v>-0.4300000000000015</v>
      </c>
      <c r="AJ17" s="5">
        <f t="shared" si="7"/>
        <v>-0.5345999999999993</v>
      </c>
      <c r="AK17" s="5">
        <f t="shared" si="8"/>
        <v>-0.3117000000000001</v>
      </c>
      <c r="AL17" s="5">
        <f t="shared" si="9"/>
        <v>-0.4382999999999999</v>
      </c>
      <c r="AM17" s="5">
        <f t="shared" si="10"/>
        <v>-0.2897999999999996</v>
      </c>
      <c r="AN17" s="5">
        <f t="shared" si="11"/>
        <v>-0.1521000000000008</v>
      </c>
      <c r="AO17" s="5">
        <f t="shared" si="12"/>
        <v>-0.3872</v>
      </c>
      <c r="AP17" s="5">
        <f t="shared" si="13"/>
        <v>-0.28640000000000043</v>
      </c>
      <c r="AQ17" s="5">
        <f t="shared" si="14"/>
        <v>-0.23000000000000043</v>
      </c>
      <c r="AR17" s="5">
        <f t="shared" si="15"/>
        <v>-0.07099999999999973</v>
      </c>
      <c r="AS17" s="5">
        <f t="shared" si="16"/>
        <v>-0.14000000000000057</v>
      </c>
      <c r="AT17" s="5">
        <f t="shared" si="17"/>
        <v>0.17100000000000115</v>
      </c>
      <c r="AU17" s="5">
        <f t="shared" si="18"/>
        <v>0.014999999999998792</v>
      </c>
      <c r="AV17" s="5">
        <f t="shared" si="19"/>
        <v>-0.06099999999999994</v>
      </c>
      <c r="AX17" s="8">
        <v>165</v>
      </c>
      <c r="AY17" s="15">
        <f t="shared" si="20"/>
        <v>9.623</v>
      </c>
      <c r="AZ17" s="16">
        <f t="shared" si="21"/>
        <v>10.053</v>
      </c>
      <c r="BA17" s="19">
        <f t="shared" si="22"/>
        <v>-0.6300000000000008</v>
      </c>
      <c r="BB17" s="15">
        <f t="shared" si="23"/>
        <v>9.5654</v>
      </c>
      <c r="BC17" s="16">
        <f t="shared" si="24"/>
        <v>10.1</v>
      </c>
      <c r="BD17" s="19">
        <f t="shared" si="25"/>
        <v>-0.7345999999999986</v>
      </c>
      <c r="BE17" s="15">
        <f t="shared" si="26"/>
        <v>9.0635</v>
      </c>
      <c r="BF17" s="16">
        <f t="shared" si="27"/>
        <v>9.3752</v>
      </c>
      <c r="BG17" s="25">
        <f t="shared" si="28"/>
        <v>-0.5116999999999994</v>
      </c>
      <c r="BH17" s="15">
        <f t="shared" si="29"/>
        <v>9.0867</v>
      </c>
      <c r="BI17" s="16">
        <f t="shared" si="30"/>
        <v>9.525</v>
      </c>
      <c r="BJ17" s="28">
        <f t="shared" si="31"/>
        <v>-0.6382999999999992</v>
      </c>
      <c r="BK17" s="15">
        <f t="shared" si="32"/>
        <v>9.069</v>
      </c>
      <c r="BL17" s="16">
        <f t="shared" si="33"/>
        <v>9.3588</v>
      </c>
      <c r="BM17" s="28">
        <f t="shared" si="34"/>
        <v>-0.4897999999999989</v>
      </c>
      <c r="BN17" s="15">
        <f t="shared" si="35"/>
        <v>8.9635</v>
      </c>
      <c r="BO17" s="16">
        <f t="shared" si="36"/>
        <v>9.1156</v>
      </c>
      <c r="BP17" s="28">
        <f t="shared" si="37"/>
        <v>-0.3521000000000001</v>
      </c>
      <c r="BQ17" s="15">
        <f t="shared" si="38"/>
        <v>9.1146</v>
      </c>
      <c r="BR17" s="16">
        <f t="shared" si="39"/>
        <v>9.5018</v>
      </c>
      <c r="BS17" s="28">
        <f t="shared" si="40"/>
        <v>-0.5871999999999993</v>
      </c>
      <c r="BU17" s="8">
        <v>165</v>
      </c>
      <c r="BV17" s="15">
        <f t="shared" si="41"/>
        <v>9.3034</v>
      </c>
      <c r="BW17" s="16">
        <f t="shared" si="42"/>
        <v>9.5898</v>
      </c>
      <c r="BX17" s="19">
        <f t="shared" si="43"/>
        <v>-0.4863999999999997</v>
      </c>
      <c r="BY17" s="15">
        <f t="shared" si="44"/>
        <v>9.7655</v>
      </c>
      <c r="BZ17" s="16">
        <f t="shared" si="45"/>
        <v>9.9955</v>
      </c>
      <c r="CA17" s="19">
        <f t="shared" si="46"/>
        <v>-0.4299999999999997</v>
      </c>
      <c r="CB17" s="15">
        <f t="shared" si="47"/>
        <v>10.471</v>
      </c>
      <c r="CC17" s="16">
        <f t="shared" si="48"/>
        <v>10.542</v>
      </c>
      <c r="CD17" s="19">
        <f t="shared" si="49"/>
        <v>-0.270999999999999</v>
      </c>
      <c r="CE17" s="15">
        <f t="shared" si="50"/>
        <v>10.648</v>
      </c>
      <c r="CF17" s="16">
        <f t="shared" si="51"/>
        <v>10.788</v>
      </c>
      <c r="CG17" s="18" t="str">
        <f t="shared" si="52"/>
        <v> </v>
      </c>
      <c r="CH17" s="15">
        <f t="shared" si="53"/>
        <v>10.81</v>
      </c>
      <c r="CI17" s="16">
        <f t="shared" si="54"/>
        <v>10.639</v>
      </c>
      <c r="CJ17" s="18" t="str">
        <f t="shared" si="55"/>
        <v> </v>
      </c>
      <c r="CK17" s="15">
        <f t="shared" si="56"/>
        <v>11.392</v>
      </c>
      <c r="CL17" s="16">
        <f t="shared" si="57"/>
        <v>11.377</v>
      </c>
      <c r="CM17" s="18" t="str">
        <f t="shared" si="58"/>
        <v> </v>
      </c>
      <c r="CN17" s="15">
        <f t="shared" si="60"/>
        <v>11.465</v>
      </c>
      <c r="CO17" s="16">
        <f t="shared" si="61"/>
        <v>11.526</v>
      </c>
      <c r="CP17" s="18" t="str">
        <f t="shared" si="59"/>
        <v> </v>
      </c>
    </row>
    <row r="18" spans="2:94" ht="15">
      <c r="B18">
        <v>166</v>
      </c>
      <c r="C18">
        <v>10.025</v>
      </c>
      <c r="D18">
        <v>10.027</v>
      </c>
      <c r="E18">
        <v>9.065</v>
      </c>
      <c r="F18">
        <v>9.2996</v>
      </c>
      <c r="G18">
        <v>9.1534</v>
      </c>
      <c r="H18">
        <v>8.8489</v>
      </c>
      <c r="I18">
        <v>9.384</v>
      </c>
      <c r="J18">
        <v>9.4714</v>
      </c>
      <c r="K18">
        <v>9.9142</v>
      </c>
      <c r="L18">
        <v>10.475</v>
      </c>
      <c r="M18">
        <v>10.695</v>
      </c>
      <c r="N18">
        <v>10.587</v>
      </c>
      <c r="O18">
        <v>11.333</v>
      </c>
      <c r="P18">
        <v>11.494</v>
      </c>
      <c r="R18">
        <v>166</v>
      </c>
      <c r="S18">
        <v>9.5928</v>
      </c>
      <c r="T18">
        <v>9.5137</v>
      </c>
      <c r="U18">
        <v>8.8696</v>
      </c>
      <c r="V18">
        <v>8.9775</v>
      </c>
      <c r="W18">
        <v>8.966</v>
      </c>
      <c r="X18">
        <v>8.8222</v>
      </c>
      <c r="Y18">
        <v>9.0742</v>
      </c>
      <c r="Z18">
        <v>9.2646</v>
      </c>
      <c r="AA18">
        <v>9.699</v>
      </c>
      <c r="AB18">
        <v>10.419</v>
      </c>
      <c r="AC18">
        <v>10.597</v>
      </c>
      <c r="AD18">
        <v>10.782</v>
      </c>
      <c r="AE18">
        <v>11.374</v>
      </c>
      <c r="AF18">
        <v>11.449</v>
      </c>
      <c r="AG18" s="2"/>
      <c r="AH18">
        <v>166</v>
      </c>
      <c r="AI18" s="5">
        <f t="shared" si="6"/>
        <v>-0.4321999999999999</v>
      </c>
      <c r="AJ18" s="5">
        <f t="shared" si="7"/>
        <v>-0.5132999999999992</v>
      </c>
      <c r="AK18" s="5">
        <f t="shared" si="8"/>
        <v>-0.19539999999999935</v>
      </c>
      <c r="AL18" s="5">
        <f t="shared" si="9"/>
        <v>-0.3221000000000007</v>
      </c>
      <c r="AM18" s="5">
        <f t="shared" si="10"/>
        <v>-0.18740000000000023</v>
      </c>
      <c r="AN18" s="5">
        <f t="shared" si="11"/>
        <v>-0.026699999999999946</v>
      </c>
      <c r="AO18" s="5">
        <f t="shared" si="12"/>
        <v>-0.30980000000000096</v>
      </c>
      <c r="AP18" s="5">
        <f t="shared" si="13"/>
        <v>-0.20679999999999943</v>
      </c>
      <c r="AQ18" s="5">
        <f t="shared" si="14"/>
        <v>-0.2151999999999994</v>
      </c>
      <c r="AR18" s="5">
        <f t="shared" si="15"/>
        <v>-0.05599999999999916</v>
      </c>
      <c r="AS18" s="5">
        <f t="shared" si="16"/>
        <v>-0.09800000000000075</v>
      </c>
      <c r="AT18" s="5">
        <f t="shared" si="17"/>
        <v>0.19500000000000028</v>
      </c>
      <c r="AU18" s="5">
        <f t="shared" si="18"/>
        <v>0.04100000000000037</v>
      </c>
      <c r="AV18" s="5">
        <f t="shared" si="19"/>
        <v>-0.04499999999999993</v>
      </c>
      <c r="AX18" s="8">
        <v>166</v>
      </c>
      <c r="AY18" s="15">
        <f t="shared" si="20"/>
        <v>9.5928</v>
      </c>
      <c r="AZ18" s="16">
        <f t="shared" si="21"/>
        <v>10.025</v>
      </c>
      <c r="BA18" s="19">
        <f t="shared" si="22"/>
        <v>-0.6321999999999992</v>
      </c>
      <c r="BB18" s="15">
        <f t="shared" si="23"/>
        <v>9.5137</v>
      </c>
      <c r="BC18" s="16">
        <f t="shared" si="24"/>
        <v>10.027</v>
      </c>
      <c r="BD18" s="19">
        <f t="shared" si="25"/>
        <v>-0.7132999999999985</v>
      </c>
      <c r="BE18" s="15">
        <f t="shared" si="26"/>
        <v>8.8696</v>
      </c>
      <c r="BF18" s="16">
        <f t="shared" si="27"/>
        <v>9.065</v>
      </c>
      <c r="BG18" s="25">
        <f t="shared" si="28"/>
        <v>-0.39539999999999864</v>
      </c>
      <c r="BH18" s="15">
        <f t="shared" si="29"/>
        <v>8.9775</v>
      </c>
      <c r="BI18" s="16">
        <f t="shared" si="30"/>
        <v>9.2996</v>
      </c>
      <c r="BJ18" s="28">
        <f t="shared" si="31"/>
        <v>-0.5221</v>
      </c>
      <c r="BK18" s="15">
        <f t="shared" si="32"/>
        <v>8.966</v>
      </c>
      <c r="BL18" s="16">
        <f t="shared" si="33"/>
        <v>9.1534</v>
      </c>
      <c r="BM18" s="28">
        <f t="shared" si="34"/>
        <v>-0.3873999999999995</v>
      </c>
      <c r="BN18" s="15">
        <f t="shared" si="35"/>
        <v>8.8222</v>
      </c>
      <c r="BO18" s="16">
        <f t="shared" si="36"/>
        <v>8.8489</v>
      </c>
      <c r="BP18" s="28">
        <f t="shared" si="37"/>
        <v>-0.22669999999999924</v>
      </c>
      <c r="BQ18" s="15">
        <f t="shared" si="38"/>
        <v>9.0742</v>
      </c>
      <c r="BR18" s="16">
        <f t="shared" si="39"/>
        <v>9.384</v>
      </c>
      <c r="BS18" s="28">
        <f t="shared" si="40"/>
        <v>-0.5098000000000003</v>
      </c>
      <c r="BU18" s="8">
        <v>166</v>
      </c>
      <c r="BV18" s="15">
        <f t="shared" si="41"/>
        <v>9.2646</v>
      </c>
      <c r="BW18" s="16">
        <f t="shared" si="42"/>
        <v>9.4714</v>
      </c>
      <c r="BX18" s="19">
        <f t="shared" si="43"/>
        <v>-0.4067999999999987</v>
      </c>
      <c r="BY18" s="15">
        <f t="shared" si="44"/>
        <v>9.699</v>
      </c>
      <c r="BZ18" s="16">
        <f t="shared" si="45"/>
        <v>9.9142</v>
      </c>
      <c r="CA18" s="19">
        <f t="shared" si="46"/>
        <v>-0.4151999999999987</v>
      </c>
      <c r="CB18" s="15">
        <f t="shared" si="47"/>
        <v>10.419</v>
      </c>
      <c r="CC18" s="16">
        <f t="shared" si="48"/>
        <v>10.475</v>
      </c>
      <c r="CD18" s="19">
        <f t="shared" si="49"/>
        <v>-0.25599999999999845</v>
      </c>
      <c r="CE18" s="15">
        <f t="shared" si="50"/>
        <v>10.597</v>
      </c>
      <c r="CF18" s="16">
        <f t="shared" si="51"/>
        <v>10.695</v>
      </c>
      <c r="CG18" s="18" t="str">
        <f t="shared" si="52"/>
        <v> </v>
      </c>
      <c r="CH18" s="15">
        <f t="shared" si="53"/>
        <v>10.782</v>
      </c>
      <c r="CI18" s="16">
        <f t="shared" si="54"/>
        <v>10.587</v>
      </c>
      <c r="CJ18" s="18" t="str">
        <f t="shared" si="55"/>
        <v> </v>
      </c>
      <c r="CK18" s="15">
        <f t="shared" si="56"/>
        <v>11.374</v>
      </c>
      <c r="CL18" s="16">
        <f t="shared" si="57"/>
        <v>11.333</v>
      </c>
      <c r="CM18" s="18" t="str">
        <f t="shared" si="58"/>
        <v> </v>
      </c>
      <c r="CN18" s="15">
        <f t="shared" si="60"/>
        <v>11.449</v>
      </c>
      <c r="CO18" s="16">
        <f t="shared" si="61"/>
        <v>11.494</v>
      </c>
      <c r="CP18" s="18" t="str">
        <f t="shared" si="59"/>
        <v> </v>
      </c>
    </row>
    <row r="19" spans="2:94" ht="15">
      <c r="B19">
        <v>167</v>
      </c>
      <c r="C19">
        <v>10.034</v>
      </c>
      <c r="D19">
        <v>9.9804</v>
      </c>
      <c r="E19">
        <v>8.868</v>
      </c>
      <c r="F19">
        <v>9.0711</v>
      </c>
      <c r="G19">
        <v>8.9684</v>
      </c>
      <c r="H19">
        <v>8.6265</v>
      </c>
      <c r="I19">
        <v>9.2691</v>
      </c>
      <c r="J19">
        <v>9.3642</v>
      </c>
      <c r="K19">
        <v>9.8516</v>
      </c>
      <c r="L19">
        <v>10.421</v>
      </c>
      <c r="M19">
        <v>10.671</v>
      </c>
      <c r="N19">
        <v>10.582</v>
      </c>
      <c r="O19">
        <v>11.301</v>
      </c>
      <c r="P19">
        <v>11.478</v>
      </c>
      <c r="R19">
        <v>167</v>
      </c>
      <c r="S19">
        <v>9.5894</v>
      </c>
      <c r="T19">
        <v>9.4822</v>
      </c>
      <c r="U19">
        <v>8.7278</v>
      </c>
      <c r="V19">
        <v>8.8408</v>
      </c>
      <c r="W19">
        <v>8.8658</v>
      </c>
      <c r="X19">
        <v>8.6911</v>
      </c>
      <c r="Y19">
        <v>9.0113</v>
      </c>
      <c r="Z19">
        <v>9.2036</v>
      </c>
      <c r="AA19">
        <v>9.6269</v>
      </c>
      <c r="AB19">
        <v>10.371</v>
      </c>
      <c r="AC19">
        <v>10.591</v>
      </c>
      <c r="AD19">
        <v>10.794</v>
      </c>
      <c r="AE19">
        <v>11.36</v>
      </c>
      <c r="AF19">
        <v>11.43</v>
      </c>
      <c r="AG19" s="2"/>
      <c r="AH19">
        <v>167</v>
      </c>
      <c r="AI19" s="5">
        <f t="shared" si="6"/>
        <v>-0.4446000000000012</v>
      </c>
      <c r="AJ19" s="5">
        <f t="shared" si="7"/>
        <v>-0.49819999999999887</v>
      </c>
      <c r="AK19" s="5">
        <f t="shared" si="8"/>
        <v>-0.1402000000000001</v>
      </c>
      <c r="AL19" s="5">
        <f t="shared" si="9"/>
        <v>-0.23029999999999973</v>
      </c>
      <c r="AM19" s="5">
        <f t="shared" si="10"/>
        <v>-0.10260000000000069</v>
      </c>
      <c r="AN19" s="5">
        <f t="shared" si="11"/>
        <v>0.06460000000000043</v>
      </c>
      <c r="AO19" s="5">
        <f t="shared" si="12"/>
        <v>-0.2577999999999996</v>
      </c>
      <c r="AP19" s="5">
        <f t="shared" si="13"/>
        <v>-0.16060000000000052</v>
      </c>
      <c r="AQ19" s="5">
        <f t="shared" si="14"/>
        <v>-0.22470000000000034</v>
      </c>
      <c r="AR19" s="5">
        <f t="shared" si="15"/>
        <v>-0.049999999999998934</v>
      </c>
      <c r="AS19" s="5">
        <f t="shared" si="16"/>
        <v>-0.08000000000000007</v>
      </c>
      <c r="AT19" s="5">
        <f t="shared" si="17"/>
        <v>0.21199999999999974</v>
      </c>
      <c r="AU19" s="5">
        <f t="shared" si="18"/>
        <v>0.058999999999999275</v>
      </c>
      <c r="AV19" s="5">
        <f t="shared" si="19"/>
        <v>-0.04800000000000004</v>
      </c>
      <c r="AX19" s="8">
        <v>167</v>
      </c>
      <c r="AY19" s="15">
        <f t="shared" si="20"/>
        <v>9.5894</v>
      </c>
      <c r="AZ19" s="16">
        <f t="shared" si="21"/>
        <v>10.034</v>
      </c>
      <c r="BA19" s="19">
        <f t="shared" si="22"/>
        <v>-0.6446000000000005</v>
      </c>
      <c r="BB19" s="15">
        <f t="shared" si="23"/>
        <v>9.4822</v>
      </c>
      <c r="BC19" s="16">
        <f t="shared" si="24"/>
        <v>9.9804</v>
      </c>
      <c r="BD19" s="19">
        <f t="shared" si="25"/>
        <v>-0.6981999999999982</v>
      </c>
      <c r="BE19" s="15">
        <f t="shared" si="26"/>
        <v>8.7278</v>
      </c>
      <c r="BF19" s="16">
        <f t="shared" si="27"/>
        <v>8.868</v>
      </c>
      <c r="BG19" s="25">
        <f t="shared" si="28"/>
        <v>-0.3401999999999994</v>
      </c>
      <c r="BH19" s="15">
        <f t="shared" si="29"/>
        <v>8.8408</v>
      </c>
      <c r="BI19" s="16">
        <f t="shared" si="30"/>
        <v>9.0711</v>
      </c>
      <c r="BJ19" s="28">
        <f t="shared" si="31"/>
        <v>-0.430299999999999</v>
      </c>
      <c r="BK19" s="15">
        <f t="shared" si="32"/>
        <v>8.8658</v>
      </c>
      <c r="BL19" s="16">
        <f t="shared" si="33"/>
        <v>8.9684</v>
      </c>
      <c r="BM19" s="28">
        <f t="shared" si="34"/>
        <v>-0.3026</v>
      </c>
      <c r="BN19" s="15">
        <f t="shared" si="35"/>
        <v>8.6911</v>
      </c>
      <c r="BO19" s="16">
        <f t="shared" si="36"/>
        <v>8.6265</v>
      </c>
      <c r="BP19" s="28">
        <f t="shared" si="37"/>
        <v>-0.13539999999999885</v>
      </c>
      <c r="BQ19" s="15">
        <f t="shared" si="38"/>
        <v>9.0113</v>
      </c>
      <c r="BR19" s="16">
        <f t="shared" si="39"/>
        <v>9.2691</v>
      </c>
      <c r="BS19" s="28">
        <f t="shared" si="40"/>
        <v>-0.4577999999999989</v>
      </c>
      <c r="BU19" s="8">
        <v>167</v>
      </c>
      <c r="BV19" s="15">
        <f t="shared" si="41"/>
        <v>9.2036</v>
      </c>
      <c r="BW19" s="16">
        <f t="shared" si="42"/>
        <v>9.3642</v>
      </c>
      <c r="BX19" s="19">
        <f t="shared" si="43"/>
        <v>-0.3605999999999998</v>
      </c>
      <c r="BY19" s="15">
        <f t="shared" si="44"/>
        <v>9.6269</v>
      </c>
      <c r="BZ19" s="16">
        <f t="shared" si="45"/>
        <v>9.8516</v>
      </c>
      <c r="CA19" s="19">
        <f t="shared" si="46"/>
        <v>-0.42469999999999963</v>
      </c>
      <c r="CB19" s="15">
        <f t="shared" si="47"/>
        <v>10.371</v>
      </c>
      <c r="CC19" s="16">
        <f t="shared" si="48"/>
        <v>10.421</v>
      </c>
      <c r="CD19" s="19">
        <f t="shared" si="49"/>
        <v>-0.24999999999999822</v>
      </c>
      <c r="CE19" s="15">
        <f t="shared" si="50"/>
        <v>10.591</v>
      </c>
      <c r="CF19" s="16">
        <f t="shared" si="51"/>
        <v>10.671</v>
      </c>
      <c r="CG19" s="18" t="str">
        <f t="shared" si="52"/>
        <v> </v>
      </c>
      <c r="CH19" s="15">
        <f t="shared" si="53"/>
        <v>10.794</v>
      </c>
      <c r="CI19" s="16">
        <f t="shared" si="54"/>
        <v>10.582</v>
      </c>
      <c r="CJ19" s="18">
        <f t="shared" si="55"/>
        <v>0.012000000000000455</v>
      </c>
      <c r="CK19" s="15">
        <f t="shared" si="56"/>
        <v>11.36</v>
      </c>
      <c r="CL19" s="16">
        <f t="shared" si="57"/>
        <v>11.301</v>
      </c>
      <c r="CM19" s="18" t="str">
        <f t="shared" si="58"/>
        <v> </v>
      </c>
      <c r="CN19" s="15">
        <f t="shared" si="60"/>
        <v>11.43</v>
      </c>
      <c r="CO19" s="16">
        <f t="shared" si="61"/>
        <v>11.478</v>
      </c>
      <c r="CP19" s="18" t="str">
        <f t="shared" si="59"/>
        <v> </v>
      </c>
    </row>
    <row r="20" spans="2:94" ht="15">
      <c r="B20">
        <v>168</v>
      </c>
      <c r="C20">
        <v>10.103</v>
      </c>
      <c r="D20">
        <v>9.911</v>
      </c>
      <c r="E20">
        <v>8.5764</v>
      </c>
      <c r="F20">
        <v>8.6313</v>
      </c>
      <c r="G20">
        <v>8.5719</v>
      </c>
      <c r="H20">
        <v>8.1977</v>
      </c>
      <c r="I20">
        <v>9.1126</v>
      </c>
      <c r="J20">
        <v>9.2336</v>
      </c>
      <c r="K20">
        <v>9.775</v>
      </c>
      <c r="L20">
        <v>10.359</v>
      </c>
      <c r="M20">
        <v>10.643</v>
      </c>
      <c r="N20">
        <v>10.566</v>
      </c>
      <c r="O20">
        <v>11.265</v>
      </c>
      <c r="P20">
        <v>11.465</v>
      </c>
      <c r="R20">
        <v>168</v>
      </c>
      <c r="S20">
        <v>9.6096</v>
      </c>
      <c r="T20">
        <v>9.4343</v>
      </c>
      <c r="U20">
        <v>8.5188</v>
      </c>
      <c r="V20">
        <v>8.5482</v>
      </c>
      <c r="W20">
        <v>8.6572</v>
      </c>
      <c r="X20">
        <v>8.4428</v>
      </c>
      <c r="Y20">
        <v>8.9461</v>
      </c>
      <c r="Z20">
        <v>9.1473</v>
      </c>
      <c r="AA20">
        <v>9.5557</v>
      </c>
      <c r="AB20">
        <v>10.276</v>
      </c>
      <c r="AC20">
        <v>10.592</v>
      </c>
      <c r="AD20">
        <v>10.799</v>
      </c>
      <c r="AE20">
        <v>11.342</v>
      </c>
      <c r="AF20">
        <v>11.427</v>
      </c>
      <c r="AG20" s="2"/>
      <c r="AH20">
        <v>168</v>
      </c>
      <c r="AI20" s="5">
        <f t="shared" si="6"/>
        <v>-0.4933999999999994</v>
      </c>
      <c r="AJ20" s="5">
        <f t="shared" si="7"/>
        <v>-0.47669999999999924</v>
      </c>
      <c r="AK20" s="5">
        <f t="shared" si="8"/>
        <v>-0.057599999999998985</v>
      </c>
      <c r="AL20" s="5">
        <f t="shared" si="9"/>
        <v>-0.08309999999999995</v>
      </c>
      <c r="AM20" s="5">
        <f t="shared" si="10"/>
        <v>0.08530000000000015</v>
      </c>
      <c r="AN20" s="5">
        <f t="shared" si="11"/>
        <v>0.24510000000000076</v>
      </c>
      <c r="AO20" s="5">
        <f t="shared" si="12"/>
        <v>-0.16650000000000098</v>
      </c>
      <c r="AP20" s="5">
        <f t="shared" si="13"/>
        <v>-0.0862999999999996</v>
      </c>
      <c r="AQ20" s="5">
        <f t="shared" si="14"/>
        <v>-0.2193000000000005</v>
      </c>
      <c r="AR20" s="5">
        <f t="shared" si="15"/>
        <v>-0.08300000000000018</v>
      </c>
      <c r="AS20" s="5">
        <f t="shared" si="16"/>
        <v>-0.051000000000000156</v>
      </c>
      <c r="AT20" s="5">
        <f t="shared" si="17"/>
        <v>0.23299999999999876</v>
      </c>
      <c r="AU20" s="5">
        <f t="shared" si="18"/>
        <v>0.07699999999999996</v>
      </c>
      <c r="AV20" s="5">
        <f t="shared" si="19"/>
        <v>-0.038000000000000256</v>
      </c>
      <c r="AX20" s="8">
        <v>168</v>
      </c>
      <c r="AY20" s="15">
        <f t="shared" si="20"/>
        <v>9.6096</v>
      </c>
      <c r="AZ20" s="16">
        <f t="shared" si="21"/>
        <v>10.103</v>
      </c>
      <c r="BA20" s="19">
        <f t="shared" si="22"/>
        <v>-0.6933999999999987</v>
      </c>
      <c r="BB20" s="15">
        <f t="shared" si="23"/>
        <v>9.4343</v>
      </c>
      <c r="BC20" s="16">
        <f t="shared" si="24"/>
        <v>9.911</v>
      </c>
      <c r="BD20" s="19">
        <f t="shared" si="25"/>
        <v>-0.6766999999999985</v>
      </c>
      <c r="BE20" s="15">
        <f t="shared" si="26"/>
        <v>8.5188</v>
      </c>
      <c r="BF20" s="16">
        <f t="shared" si="27"/>
        <v>8.5764</v>
      </c>
      <c r="BG20" s="25">
        <f t="shared" si="28"/>
        <v>-0.2575999999999983</v>
      </c>
      <c r="BH20" s="15">
        <f t="shared" si="29"/>
        <v>8.5482</v>
      </c>
      <c r="BI20" s="16">
        <f t="shared" si="30"/>
        <v>8.6313</v>
      </c>
      <c r="BJ20" s="28">
        <f t="shared" si="31"/>
        <v>-0.28309999999999924</v>
      </c>
      <c r="BK20" s="15">
        <f t="shared" si="32"/>
        <v>8.6572</v>
      </c>
      <c r="BL20" s="16">
        <f t="shared" si="33"/>
        <v>8.5719</v>
      </c>
      <c r="BM20" s="28">
        <f t="shared" si="34"/>
        <v>-0.11469999999999914</v>
      </c>
      <c r="BN20" s="15">
        <f t="shared" si="35"/>
        <v>8.4428</v>
      </c>
      <c r="BO20" s="16">
        <f t="shared" si="36"/>
        <v>8.1977</v>
      </c>
      <c r="BP20" s="30">
        <f t="shared" si="37"/>
        <v>0.04510000000000147</v>
      </c>
      <c r="BQ20" s="15">
        <f t="shared" si="38"/>
        <v>8.9461</v>
      </c>
      <c r="BR20" s="16">
        <f t="shared" si="39"/>
        <v>9.1126</v>
      </c>
      <c r="BS20" s="28">
        <f t="shared" si="40"/>
        <v>-0.36650000000000027</v>
      </c>
      <c r="BU20" s="8">
        <v>168</v>
      </c>
      <c r="BV20" s="15">
        <f t="shared" si="41"/>
        <v>9.1473</v>
      </c>
      <c r="BW20" s="16">
        <f t="shared" si="42"/>
        <v>9.2336</v>
      </c>
      <c r="BX20" s="19">
        <f t="shared" si="43"/>
        <v>-0.2862999999999989</v>
      </c>
      <c r="BY20" s="15">
        <f t="shared" si="44"/>
        <v>9.5557</v>
      </c>
      <c r="BZ20" s="16">
        <f t="shared" si="45"/>
        <v>9.775</v>
      </c>
      <c r="CA20" s="19">
        <f t="shared" si="46"/>
        <v>-0.4192999999999998</v>
      </c>
      <c r="CB20" s="15">
        <f t="shared" si="47"/>
        <v>10.276</v>
      </c>
      <c r="CC20" s="16">
        <f t="shared" si="48"/>
        <v>10.359</v>
      </c>
      <c r="CD20" s="19">
        <f t="shared" si="49"/>
        <v>-0.2829999999999995</v>
      </c>
      <c r="CE20" s="15">
        <f t="shared" si="50"/>
        <v>10.592</v>
      </c>
      <c r="CF20" s="16">
        <f t="shared" si="51"/>
        <v>10.643</v>
      </c>
      <c r="CG20" s="18" t="str">
        <f t="shared" si="52"/>
        <v> </v>
      </c>
      <c r="CH20" s="15">
        <f t="shared" si="53"/>
        <v>10.799</v>
      </c>
      <c r="CI20" s="16">
        <f t="shared" si="54"/>
        <v>10.566</v>
      </c>
      <c r="CJ20" s="18">
        <f t="shared" si="55"/>
        <v>0.032999999999999474</v>
      </c>
      <c r="CK20" s="15">
        <f t="shared" si="56"/>
        <v>11.342</v>
      </c>
      <c r="CL20" s="16">
        <f t="shared" si="57"/>
        <v>11.265</v>
      </c>
      <c r="CM20" s="18" t="str">
        <f t="shared" si="58"/>
        <v> </v>
      </c>
      <c r="CN20" s="15">
        <f t="shared" si="60"/>
        <v>11.427</v>
      </c>
      <c r="CO20" s="16">
        <f t="shared" si="61"/>
        <v>11.465</v>
      </c>
      <c r="CP20" s="18" t="str">
        <f t="shared" si="59"/>
        <v> </v>
      </c>
    </row>
    <row r="21" spans="2:94" ht="15">
      <c r="B21">
        <v>169</v>
      </c>
      <c r="C21">
        <v>10.156</v>
      </c>
      <c r="D21">
        <v>9.8197</v>
      </c>
      <c r="E21">
        <v>8.4077</v>
      </c>
      <c r="F21">
        <v>8.3689</v>
      </c>
      <c r="G21">
        <v>8.3094</v>
      </c>
      <c r="H21">
        <v>7.9207</v>
      </c>
      <c r="I21">
        <v>8.9108</v>
      </c>
      <c r="J21">
        <v>9.1334</v>
      </c>
      <c r="K21">
        <v>9.7003</v>
      </c>
      <c r="L21">
        <v>10.283</v>
      </c>
      <c r="M21">
        <v>10.663</v>
      </c>
      <c r="N21">
        <v>10.549</v>
      </c>
      <c r="O21">
        <v>11.11</v>
      </c>
      <c r="P21">
        <v>11.433</v>
      </c>
      <c r="R21">
        <v>169</v>
      </c>
      <c r="S21">
        <v>9.6194</v>
      </c>
      <c r="T21">
        <v>9.3696</v>
      </c>
      <c r="U21">
        <v>8.4055</v>
      </c>
      <c r="V21">
        <v>8.3617</v>
      </c>
      <c r="W21">
        <v>8.472</v>
      </c>
      <c r="X21">
        <v>8.254</v>
      </c>
      <c r="Y21">
        <v>8.8482</v>
      </c>
      <c r="Z21">
        <v>9.1004</v>
      </c>
      <c r="AA21">
        <v>9.4862</v>
      </c>
      <c r="AB21">
        <v>10.169</v>
      </c>
      <c r="AC21">
        <v>10.611</v>
      </c>
      <c r="AD21">
        <v>10.794</v>
      </c>
      <c r="AE21">
        <v>11.273</v>
      </c>
      <c r="AF21">
        <v>11.407</v>
      </c>
      <c r="AG21" s="2"/>
      <c r="AH21">
        <v>169</v>
      </c>
      <c r="AI21" s="5">
        <f t="shared" si="6"/>
        <v>-0.5366</v>
      </c>
      <c r="AJ21" s="5">
        <f t="shared" si="7"/>
        <v>-0.45009999999999906</v>
      </c>
      <c r="AK21" s="5">
        <f t="shared" si="8"/>
        <v>-0.002200000000000202</v>
      </c>
      <c r="AL21" s="5">
        <f t="shared" si="9"/>
        <v>-0.007199999999999207</v>
      </c>
      <c r="AM21" s="5">
        <f t="shared" si="10"/>
        <v>0.1625999999999994</v>
      </c>
      <c r="AN21" s="5">
        <f t="shared" si="11"/>
        <v>0.3332999999999995</v>
      </c>
      <c r="AO21" s="5">
        <f t="shared" si="12"/>
        <v>-0.06259999999999977</v>
      </c>
      <c r="AP21" s="5">
        <f t="shared" si="13"/>
        <v>-0.032999999999999474</v>
      </c>
      <c r="AQ21" s="5">
        <f t="shared" si="14"/>
        <v>-0.21410000000000018</v>
      </c>
      <c r="AR21" s="5">
        <f t="shared" si="15"/>
        <v>-0.11399999999999899</v>
      </c>
      <c r="AS21" s="5">
        <f t="shared" si="16"/>
        <v>-0.0519999999999996</v>
      </c>
      <c r="AT21" s="5">
        <f t="shared" si="17"/>
        <v>0.245000000000001</v>
      </c>
      <c r="AU21" s="5">
        <f t="shared" si="18"/>
        <v>0.16300000000000026</v>
      </c>
      <c r="AV21" s="5">
        <f t="shared" si="19"/>
        <v>-0.0259999999999998</v>
      </c>
      <c r="AX21" s="8">
        <v>169</v>
      </c>
      <c r="AY21" s="15">
        <f t="shared" si="20"/>
        <v>9.6194</v>
      </c>
      <c r="AZ21" s="16">
        <f t="shared" si="21"/>
        <v>10.156</v>
      </c>
      <c r="BA21" s="19">
        <f t="shared" si="22"/>
        <v>-0.7365999999999993</v>
      </c>
      <c r="BB21" s="15">
        <f t="shared" si="23"/>
        <v>9.3696</v>
      </c>
      <c r="BC21" s="16">
        <f t="shared" si="24"/>
        <v>9.8197</v>
      </c>
      <c r="BD21" s="19">
        <f t="shared" si="25"/>
        <v>-0.6500999999999983</v>
      </c>
      <c r="BE21" s="15">
        <f t="shared" si="26"/>
        <v>8.4055</v>
      </c>
      <c r="BF21" s="16">
        <f t="shared" si="27"/>
        <v>8.4077</v>
      </c>
      <c r="BG21" s="25">
        <f t="shared" si="28"/>
        <v>-0.2021999999999995</v>
      </c>
      <c r="BH21" s="15">
        <f t="shared" si="29"/>
        <v>8.3617</v>
      </c>
      <c r="BI21" s="16">
        <f t="shared" si="30"/>
        <v>8.3689</v>
      </c>
      <c r="BJ21" s="28">
        <f t="shared" si="31"/>
        <v>-0.2071999999999985</v>
      </c>
      <c r="BK21" s="15">
        <f t="shared" si="32"/>
        <v>8.472</v>
      </c>
      <c r="BL21" s="16">
        <f t="shared" si="33"/>
        <v>8.3094</v>
      </c>
      <c r="BM21" s="28">
        <f t="shared" si="34"/>
        <v>-0.03739999999999988</v>
      </c>
      <c r="BN21" s="15">
        <f t="shared" si="35"/>
        <v>8.254</v>
      </c>
      <c r="BO21" s="16">
        <f t="shared" si="36"/>
        <v>7.9207</v>
      </c>
      <c r="BP21" s="30">
        <f t="shared" si="37"/>
        <v>0.1333000000000002</v>
      </c>
      <c r="BQ21" s="15">
        <f t="shared" si="38"/>
        <v>8.8482</v>
      </c>
      <c r="BR21" s="16">
        <f t="shared" si="39"/>
        <v>8.9108</v>
      </c>
      <c r="BS21" s="28">
        <f t="shared" si="40"/>
        <v>-0.26259999999999906</v>
      </c>
      <c r="BU21" s="8">
        <v>169</v>
      </c>
      <c r="BV21" s="15">
        <f t="shared" si="41"/>
        <v>9.1004</v>
      </c>
      <c r="BW21" s="16">
        <f t="shared" si="42"/>
        <v>9.1334</v>
      </c>
      <c r="BX21" s="19">
        <f t="shared" si="43"/>
        <v>-0.23299999999999876</v>
      </c>
      <c r="BY21" s="15">
        <f t="shared" si="44"/>
        <v>9.4862</v>
      </c>
      <c r="BZ21" s="16">
        <f t="shared" si="45"/>
        <v>9.7003</v>
      </c>
      <c r="CA21" s="19">
        <f t="shared" si="46"/>
        <v>-0.41409999999999947</v>
      </c>
      <c r="CB21" s="15">
        <f t="shared" si="47"/>
        <v>10.169</v>
      </c>
      <c r="CC21" s="16">
        <f t="shared" si="48"/>
        <v>10.283</v>
      </c>
      <c r="CD21" s="19">
        <f t="shared" si="49"/>
        <v>-0.3139999999999983</v>
      </c>
      <c r="CE21" s="15">
        <f t="shared" si="50"/>
        <v>10.611</v>
      </c>
      <c r="CF21" s="16">
        <f t="shared" si="51"/>
        <v>10.663</v>
      </c>
      <c r="CG21" s="18" t="str">
        <f t="shared" si="52"/>
        <v> </v>
      </c>
      <c r="CH21" s="15">
        <f t="shared" si="53"/>
        <v>10.794</v>
      </c>
      <c r="CI21" s="16">
        <f t="shared" si="54"/>
        <v>10.549</v>
      </c>
      <c r="CJ21" s="18">
        <f t="shared" si="55"/>
        <v>0.045000000000001705</v>
      </c>
      <c r="CK21" s="15">
        <f t="shared" si="56"/>
        <v>11.273</v>
      </c>
      <c r="CL21" s="16">
        <f t="shared" si="57"/>
        <v>11.11</v>
      </c>
      <c r="CM21" s="18" t="str">
        <f t="shared" si="58"/>
        <v> </v>
      </c>
      <c r="CN21" s="15">
        <f t="shared" si="60"/>
        <v>11.407</v>
      </c>
      <c r="CO21" s="16">
        <f t="shared" si="61"/>
        <v>11.433</v>
      </c>
      <c r="CP21" s="18" t="str">
        <f t="shared" si="59"/>
        <v> </v>
      </c>
    </row>
    <row r="22" spans="2:94" ht="15">
      <c r="B22">
        <v>170</v>
      </c>
      <c r="C22">
        <v>10.177</v>
      </c>
      <c r="D22">
        <v>9.7183</v>
      </c>
      <c r="E22">
        <v>8.3626</v>
      </c>
      <c r="F22">
        <v>8.2318</v>
      </c>
      <c r="G22">
        <v>8.171</v>
      </c>
      <c r="H22">
        <v>7.7102</v>
      </c>
      <c r="I22">
        <v>8.6575</v>
      </c>
      <c r="J22">
        <v>9.007</v>
      </c>
      <c r="K22">
        <v>9.5966</v>
      </c>
      <c r="L22">
        <v>10.17</v>
      </c>
      <c r="M22">
        <v>10.629</v>
      </c>
      <c r="N22">
        <v>10.507</v>
      </c>
      <c r="O22">
        <v>10.917</v>
      </c>
      <c r="P22">
        <v>11.371</v>
      </c>
      <c r="R22">
        <v>170</v>
      </c>
      <c r="S22">
        <v>9.6048</v>
      </c>
      <c r="T22">
        <v>9.2834</v>
      </c>
      <c r="U22">
        <v>8.3674</v>
      </c>
      <c r="V22">
        <v>8.2672</v>
      </c>
      <c r="W22">
        <v>8.3684</v>
      </c>
      <c r="X22">
        <v>8.1252</v>
      </c>
      <c r="Y22">
        <v>8.6935</v>
      </c>
      <c r="Z22">
        <v>9.0298</v>
      </c>
      <c r="AA22">
        <v>9.3963</v>
      </c>
      <c r="AB22">
        <v>10.036</v>
      </c>
      <c r="AC22">
        <v>10.558</v>
      </c>
      <c r="AD22">
        <v>10.786</v>
      </c>
      <c r="AE22">
        <v>11.197</v>
      </c>
      <c r="AF22">
        <v>11.377</v>
      </c>
      <c r="AG22" s="2"/>
      <c r="AH22">
        <v>170</v>
      </c>
      <c r="AI22" s="5">
        <f t="shared" si="6"/>
        <v>-0.5722000000000005</v>
      </c>
      <c r="AJ22" s="5">
        <f t="shared" si="7"/>
        <v>-0.43489999999999895</v>
      </c>
      <c r="AK22" s="5">
        <f t="shared" si="8"/>
        <v>0.004799999999999471</v>
      </c>
      <c r="AL22" s="5">
        <f t="shared" si="9"/>
        <v>0.035400000000000986</v>
      </c>
      <c r="AM22" s="5">
        <f t="shared" si="10"/>
        <v>0.19740000000000002</v>
      </c>
      <c r="AN22" s="5">
        <f t="shared" si="11"/>
        <v>0.41499999999999915</v>
      </c>
      <c r="AO22" s="5">
        <f t="shared" si="12"/>
        <v>0.03599999999999959</v>
      </c>
      <c r="AP22" s="5">
        <f t="shared" si="13"/>
        <v>0.022800000000000153</v>
      </c>
      <c r="AQ22" s="5">
        <f t="shared" si="14"/>
        <v>-0.20030000000000037</v>
      </c>
      <c r="AR22" s="5">
        <f t="shared" si="15"/>
        <v>-0.13400000000000034</v>
      </c>
      <c r="AS22" s="5">
        <f t="shared" si="16"/>
        <v>-0.07099999999999973</v>
      </c>
      <c r="AT22" s="5">
        <f t="shared" si="17"/>
        <v>0.2789999999999999</v>
      </c>
      <c r="AU22" s="5">
        <f t="shared" si="18"/>
        <v>0.27999999999999936</v>
      </c>
      <c r="AV22" s="5">
        <f t="shared" si="19"/>
        <v>0.006000000000000227</v>
      </c>
      <c r="AX22" s="8">
        <v>170</v>
      </c>
      <c r="AY22" s="15">
        <f t="shared" si="20"/>
        <v>9.6048</v>
      </c>
      <c r="AZ22" s="16">
        <f t="shared" si="21"/>
        <v>10.177</v>
      </c>
      <c r="BA22" s="19">
        <f t="shared" si="22"/>
        <v>-0.7721999999999998</v>
      </c>
      <c r="BB22" s="15">
        <f t="shared" si="23"/>
        <v>9.2834</v>
      </c>
      <c r="BC22" s="16">
        <f t="shared" si="24"/>
        <v>9.7183</v>
      </c>
      <c r="BD22" s="19">
        <f t="shared" si="25"/>
        <v>-0.6348999999999982</v>
      </c>
      <c r="BE22" s="15">
        <f t="shared" si="26"/>
        <v>8.3674</v>
      </c>
      <c r="BF22" s="16">
        <f t="shared" si="27"/>
        <v>8.3626</v>
      </c>
      <c r="BG22" s="25">
        <f t="shared" si="28"/>
        <v>-0.19519999999999982</v>
      </c>
      <c r="BH22" s="15">
        <f t="shared" si="29"/>
        <v>8.2672</v>
      </c>
      <c r="BI22" s="16">
        <f t="shared" si="30"/>
        <v>8.2318</v>
      </c>
      <c r="BJ22" s="28">
        <f t="shared" si="31"/>
        <v>-0.1645999999999983</v>
      </c>
      <c r="BK22" s="15">
        <f t="shared" si="32"/>
        <v>8.3684</v>
      </c>
      <c r="BL22" s="16">
        <f t="shared" si="33"/>
        <v>8.171</v>
      </c>
      <c r="BM22" s="28">
        <f t="shared" si="34"/>
        <v>-0.0025999999999992696</v>
      </c>
      <c r="BN22" s="15">
        <f t="shared" si="35"/>
        <v>8.1252</v>
      </c>
      <c r="BO22" s="16">
        <f t="shared" si="36"/>
        <v>7.7102</v>
      </c>
      <c r="BP22" s="30">
        <f t="shared" si="37"/>
        <v>0.21499999999999897</v>
      </c>
      <c r="BQ22" s="15">
        <f t="shared" si="38"/>
        <v>8.6935</v>
      </c>
      <c r="BR22" s="16">
        <f t="shared" si="39"/>
        <v>8.6575</v>
      </c>
      <c r="BS22" s="28">
        <f t="shared" si="40"/>
        <v>-0.1639999999999997</v>
      </c>
      <c r="BU22" s="8">
        <v>170</v>
      </c>
      <c r="BV22" s="15">
        <f t="shared" si="41"/>
        <v>9.0298</v>
      </c>
      <c r="BW22" s="16">
        <f t="shared" si="42"/>
        <v>9.007</v>
      </c>
      <c r="BX22" s="19">
        <f t="shared" si="43"/>
        <v>-0.17719999999999914</v>
      </c>
      <c r="BY22" s="15">
        <f t="shared" si="44"/>
        <v>9.3963</v>
      </c>
      <c r="BZ22" s="16">
        <f t="shared" si="45"/>
        <v>9.5966</v>
      </c>
      <c r="CA22" s="19">
        <f t="shared" si="46"/>
        <v>-0.40029999999999966</v>
      </c>
      <c r="CB22" s="15">
        <f t="shared" si="47"/>
        <v>10.036</v>
      </c>
      <c r="CC22" s="16">
        <f t="shared" si="48"/>
        <v>10.17</v>
      </c>
      <c r="CD22" s="19">
        <f t="shared" si="49"/>
        <v>-0.33399999999999963</v>
      </c>
      <c r="CE22" s="15">
        <f t="shared" si="50"/>
        <v>10.558</v>
      </c>
      <c r="CF22" s="16">
        <f t="shared" si="51"/>
        <v>10.629</v>
      </c>
      <c r="CG22" s="18" t="str">
        <f t="shared" si="52"/>
        <v> </v>
      </c>
      <c r="CH22" s="15">
        <f t="shared" si="53"/>
        <v>10.786</v>
      </c>
      <c r="CI22" s="16">
        <f t="shared" si="54"/>
        <v>10.507</v>
      </c>
      <c r="CJ22" s="18">
        <f t="shared" si="55"/>
        <v>0.07900000000000063</v>
      </c>
      <c r="CK22" s="15">
        <f t="shared" si="56"/>
        <v>11.197</v>
      </c>
      <c r="CL22" s="16">
        <f t="shared" si="57"/>
        <v>10.917</v>
      </c>
      <c r="CM22" s="18">
        <f t="shared" si="58"/>
        <v>0.08000000000000007</v>
      </c>
      <c r="CN22" s="15">
        <f t="shared" si="60"/>
        <v>11.377</v>
      </c>
      <c r="CO22" s="16">
        <f t="shared" si="61"/>
        <v>11.371</v>
      </c>
      <c r="CP22" s="18" t="str">
        <f t="shared" si="59"/>
        <v> </v>
      </c>
    </row>
    <row r="23" spans="2:94" ht="15">
      <c r="B23">
        <v>171</v>
      </c>
      <c r="C23">
        <v>10.169</v>
      </c>
      <c r="D23">
        <v>9.6568</v>
      </c>
      <c r="E23">
        <v>8.3898</v>
      </c>
      <c r="F23">
        <v>8.1693</v>
      </c>
      <c r="G23">
        <v>8.0749</v>
      </c>
      <c r="H23">
        <v>7.5464</v>
      </c>
      <c r="I23">
        <v>8.4332</v>
      </c>
      <c r="J23">
        <v>8.8623</v>
      </c>
      <c r="K23">
        <v>9.4806</v>
      </c>
      <c r="L23">
        <v>10.061</v>
      </c>
      <c r="M23">
        <v>10.542</v>
      </c>
      <c r="N23">
        <v>10.443</v>
      </c>
      <c r="O23">
        <v>10.918</v>
      </c>
      <c r="P23">
        <v>11.312</v>
      </c>
      <c r="R23">
        <v>171</v>
      </c>
      <c r="S23">
        <v>9.5781</v>
      </c>
      <c r="T23">
        <v>9.233</v>
      </c>
      <c r="U23">
        <v>8.3954</v>
      </c>
      <c r="V23">
        <v>8.2275</v>
      </c>
      <c r="W23">
        <v>8.3061</v>
      </c>
      <c r="X23">
        <v>8.037</v>
      </c>
      <c r="Y23">
        <v>8.5724</v>
      </c>
      <c r="Z23">
        <v>8.9574</v>
      </c>
      <c r="AA23">
        <v>9.3115</v>
      </c>
      <c r="AB23">
        <v>9.9122</v>
      </c>
      <c r="AC23">
        <v>10.482</v>
      </c>
      <c r="AD23">
        <v>10.754</v>
      </c>
      <c r="AE23">
        <v>11.198</v>
      </c>
      <c r="AF23">
        <v>11.359</v>
      </c>
      <c r="AG23" s="2"/>
      <c r="AH23">
        <v>171</v>
      </c>
      <c r="AI23" s="5">
        <f t="shared" si="6"/>
        <v>-0.5909000000000013</v>
      </c>
      <c r="AJ23" s="5">
        <f t="shared" si="7"/>
        <v>-0.42379999999999995</v>
      </c>
      <c r="AK23" s="5">
        <f t="shared" si="8"/>
        <v>0.00560000000000116</v>
      </c>
      <c r="AL23" s="5">
        <f t="shared" si="9"/>
        <v>0.05819999999999936</v>
      </c>
      <c r="AM23" s="5">
        <f t="shared" si="10"/>
        <v>0.23120000000000118</v>
      </c>
      <c r="AN23" s="5">
        <f t="shared" si="11"/>
        <v>0.4906000000000006</v>
      </c>
      <c r="AO23" s="5">
        <f t="shared" si="12"/>
        <v>0.13920000000000066</v>
      </c>
      <c r="AP23" s="5">
        <f t="shared" si="13"/>
        <v>0.0951000000000004</v>
      </c>
      <c r="AQ23" s="5">
        <f t="shared" si="14"/>
        <v>-0.16910000000000025</v>
      </c>
      <c r="AR23" s="5">
        <f t="shared" si="15"/>
        <v>-0.1487999999999996</v>
      </c>
      <c r="AS23" s="5">
        <f t="shared" si="16"/>
        <v>-0.0600000000000005</v>
      </c>
      <c r="AT23" s="5">
        <f t="shared" si="17"/>
        <v>0.31099999999999994</v>
      </c>
      <c r="AU23" s="5">
        <f t="shared" si="18"/>
        <v>0.28000000000000114</v>
      </c>
      <c r="AV23" s="5">
        <f t="shared" si="19"/>
        <v>0.0470000000000006</v>
      </c>
      <c r="AX23" s="8">
        <v>171</v>
      </c>
      <c r="AY23" s="15">
        <f t="shared" si="20"/>
        <v>9.5781</v>
      </c>
      <c r="AZ23" s="16">
        <f t="shared" si="21"/>
        <v>10.169</v>
      </c>
      <c r="BA23" s="19">
        <f t="shared" si="22"/>
        <v>-0.7909000000000006</v>
      </c>
      <c r="BB23" s="15">
        <f t="shared" si="23"/>
        <v>9.233</v>
      </c>
      <c r="BC23" s="16">
        <f t="shared" si="24"/>
        <v>9.6568</v>
      </c>
      <c r="BD23" s="19">
        <f t="shared" si="25"/>
        <v>-0.6237999999999992</v>
      </c>
      <c r="BE23" s="15">
        <f t="shared" si="26"/>
        <v>8.3954</v>
      </c>
      <c r="BF23" s="16">
        <f t="shared" si="27"/>
        <v>8.3898</v>
      </c>
      <c r="BG23" s="25">
        <f t="shared" si="28"/>
        <v>-0.19439999999999813</v>
      </c>
      <c r="BH23" s="15">
        <f t="shared" si="29"/>
        <v>8.2275</v>
      </c>
      <c r="BI23" s="16">
        <f t="shared" si="30"/>
        <v>8.1693</v>
      </c>
      <c r="BJ23" s="28">
        <f t="shared" si="31"/>
        <v>-0.14179999999999993</v>
      </c>
      <c r="BK23" s="15">
        <f t="shared" si="32"/>
        <v>8.3061</v>
      </c>
      <c r="BL23" s="16">
        <f t="shared" si="33"/>
        <v>8.0749</v>
      </c>
      <c r="BM23" s="30">
        <f t="shared" si="34"/>
        <v>0.031200000000001893</v>
      </c>
      <c r="BN23" s="15">
        <f t="shared" si="35"/>
        <v>8.037</v>
      </c>
      <c r="BO23" s="16">
        <f t="shared" si="36"/>
        <v>7.5464</v>
      </c>
      <c r="BP23" s="30">
        <f t="shared" si="37"/>
        <v>0.2906000000000004</v>
      </c>
      <c r="BQ23" s="15">
        <f t="shared" si="38"/>
        <v>8.5724</v>
      </c>
      <c r="BR23" s="16">
        <f t="shared" si="39"/>
        <v>8.4332</v>
      </c>
      <c r="BS23" s="28">
        <f t="shared" si="40"/>
        <v>-0.06079999999999863</v>
      </c>
      <c r="BU23" s="8">
        <v>171</v>
      </c>
      <c r="BV23" s="15">
        <f t="shared" si="41"/>
        <v>8.9574</v>
      </c>
      <c r="BW23" s="16">
        <f t="shared" si="42"/>
        <v>8.8623</v>
      </c>
      <c r="BX23" s="19">
        <f t="shared" si="43"/>
        <v>-0.10489999999999888</v>
      </c>
      <c r="BY23" s="15">
        <f t="shared" si="44"/>
        <v>9.3115</v>
      </c>
      <c r="BZ23" s="16">
        <f t="shared" si="45"/>
        <v>9.4806</v>
      </c>
      <c r="CA23" s="19">
        <f t="shared" si="46"/>
        <v>-0.36909999999999954</v>
      </c>
      <c r="CB23" s="15">
        <f t="shared" si="47"/>
        <v>9.9122</v>
      </c>
      <c r="CC23" s="16">
        <f t="shared" si="48"/>
        <v>10.061</v>
      </c>
      <c r="CD23" s="19">
        <f t="shared" si="49"/>
        <v>-0.3487999999999989</v>
      </c>
      <c r="CE23" s="15">
        <f t="shared" si="50"/>
        <v>10.482</v>
      </c>
      <c r="CF23" s="16">
        <f t="shared" si="51"/>
        <v>10.542</v>
      </c>
      <c r="CG23" s="18" t="str">
        <f t="shared" si="52"/>
        <v> </v>
      </c>
      <c r="CH23" s="15">
        <f t="shared" si="53"/>
        <v>10.754</v>
      </c>
      <c r="CI23" s="16">
        <f t="shared" si="54"/>
        <v>10.443</v>
      </c>
      <c r="CJ23" s="18">
        <f t="shared" si="55"/>
        <v>0.11100000000000065</v>
      </c>
      <c r="CK23" s="15">
        <f t="shared" si="56"/>
        <v>11.198</v>
      </c>
      <c r="CL23" s="16">
        <f t="shared" si="57"/>
        <v>10.918</v>
      </c>
      <c r="CM23" s="18">
        <f t="shared" si="58"/>
        <v>0.08000000000000185</v>
      </c>
      <c r="CN23" s="15">
        <f t="shared" si="60"/>
        <v>11.359</v>
      </c>
      <c r="CO23" s="16">
        <f t="shared" si="61"/>
        <v>11.312</v>
      </c>
      <c r="CP23" s="18" t="str">
        <f t="shared" si="59"/>
        <v> </v>
      </c>
    </row>
    <row r="24" spans="2:94" ht="15">
      <c r="B24">
        <v>172</v>
      </c>
      <c r="C24">
        <v>10.08</v>
      </c>
      <c r="D24">
        <v>9.4624</v>
      </c>
      <c r="E24">
        <v>8.1665</v>
      </c>
      <c r="F24">
        <v>7.8047</v>
      </c>
      <c r="G24">
        <v>7.6322</v>
      </c>
      <c r="H24">
        <v>7.0718</v>
      </c>
      <c r="I24">
        <v>8.0598</v>
      </c>
      <c r="J24">
        <v>8.6515</v>
      </c>
      <c r="K24">
        <v>9.3956</v>
      </c>
      <c r="L24">
        <v>9.9894</v>
      </c>
      <c r="M24">
        <v>10.407</v>
      </c>
      <c r="N24">
        <v>10.395</v>
      </c>
      <c r="O24">
        <v>11.057</v>
      </c>
      <c r="P24">
        <v>11.393</v>
      </c>
      <c r="R24">
        <v>172</v>
      </c>
      <c r="S24">
        <v>9.4994</v>
      </c>
      <c r="T24">
        <v>9.0804</v>
      </c>
      <c r="U24">
        <v>8.2276</v>
      </c>
      <c r="V24">
        <v>7.9583</v>
      </c>
      <c r="W24">
        <v>7.9829</v>
      </c>
      <c r="X24">
        <v>7.6998</v>
      </c>
      <c r="Y24">
        <v>8.3456</v>
      </c>
      <c r="Z24">
        <v>8.8565</v>
      </c>
      <c r="AA24">
        <v>9.2613</v>
      </c>
      <c r="AB24">
        <v>9.8246</v>
      </c>
      <c r="AC24">
        <v>10.371</v>
      </c>
      <c r="AD24">
        <v>10.715</v>
      </c>
      <c r="AE24">
        <v>11.288</v>
      </c>
      <c r="AF24">
        <v>11.431</v>
      </c>
      <c r="AG24" s="2"/>
      <c r="AH24">
        <v>172</v>
      </c>
      <c r="AI24" s="5">
        <f t="shared" si="6"/>
        <v>-0.5806000000000004</v>
      </c>
      <c r="AJ24" s="5">
        <f t="shared" si="7"/>
        <v>-0.38200000000000145</v>
      </c>
      <c r="AK24" s="5">
        <f t="shared" si="8"/>
        <v>0.061100000000001486</v>
      </c>
      <c r="AL24" s="5">
        <f t="shared" si="9"/>
        <v>0.15359999999999996</v>
      </c>
      <c r="AM24" s="5">
        <f t="shared" si="10"/>
        <v>0.3506999999999998</v>
      </c>
      <c r="AN24" s="5">
        <f t="shared" si="11"/>
        <v>0.6280000000000001</v>
      </c>
      <c r="AO24" s="5">
        <f t="shared" si="12"/>
        <v>0.28580000000000005</v>
      </c>
      <c r="AP24" s="5">
        <f t="shared" si="13"/>
        <v>0.20500000000000007</v>
      </c>
      <c r="AQ24" s="5">
        <f t="shared" si="14"/>
        <v>-0.13429999999999964</v>
      </c>
      <c r="AR24" s="5">
        <f t="shared" si="15"/>
        <v>-0.1647999999999996</v>
      </c>
      <c r="AS24" s="5">
        <f t="shared" si="16"/>
        <v>-0.03599999999999959</v>
      </c>
      <c r="AT24" s="5">
        <f t="shared" si="17"/>
        <v>0.3200000000000003</v>
      </c>
      <c r="AU24" s="5">
        <f t="shared" si="18"/>
        <v>0.23099999999999987</v>
      </c>
      <c r="AV24" s="5">
        <f t="shared" si="19"/>
        <v>0.03799999999999848</v>
      </c>
      <c r="AX24" s="8">
        <v>172</v>
      </c>
      <c r="AY24" s="15">
        <f t="shared" si="20"/>
        <v>9.4994</v>
      </c>
      <c r="AZ24" s="16">
        <f t="shared" si="21"/>
        <v>10.08</v>
      </c>
      <c r="BA24" s="19">
        <f t="shared" si="22"/>
        <v>-0.7805999999999997</v>
      </c>
      <c r="BB24" s="15">
        <f t="shared" si="23"/>
        <v>9.0804</v>
      </c>
      <c r="BC24" s="16">
        <f t="shared" si="24"/>
        <v>9.4624</v>
      </c>
      <c r="BD24" s="19">
        <f t="shared" si="25"/>
        <v>-0.5820000000000007</v>
      </c>
      <c r="BE24" s="15">
        <f t="shared" si="26"/>
        <v>8.2276</v>
      </c>
      <c r="BF24" s="16">
        <f t="shared" si="27"/>
        <v>8.1665</v>
      </c>
      <c r="BG24" s="25">
        <f t="shared" si="28"/>
        <v>-0.1388999999999978</v>
      </c>
      <c r="BH24" s="15">
        <f t="shared" si="29"/>
        <v>7.9583</v>
      </c>
      <c r="BI24" s="16">
        <f t="shared" si="30"/>
        <v>7.8047</v>
      </c>
      <c r="BJ24" s="28">
        <f t="shared" si="31"/>
        <v>-0.04640000000000022</v>
      </c>
      <c r="BK24" s="15">
        <f t="shared" si="32"/>
        <v>7.9829</v>
      </c>
      <c r="BL24" s="16">
        <f t="shared" si="33"/>
        <v>7.6322</v>
      </c>
      <c r="BM24" s="30">
        <f t="shared" si="34"/>
        <v>0.1506999999999996</v>
      </c>
      <c r="BN24" s="15">
        <f t="shared" si="35"/>
        <v>7.6998</v>
      </c>
      <c r="BO24" s="16">
        <f t="shared" si="36"/>
        <v>7.0718</v>
      </c>
      <c r="BP24" s="30">
        <f t="shared" si="37"/>
        <v>0.42799999999999994</v>
      </c>
      <c r="BQ24" s="15">
        <f t="shared" si="38"/>
        <v>8.3456</v>
      </c>
      <c r="BR24" s="16">
        <f t="shared" si="39"/>
        <v>8.0598</v>
      </c>
      <c r="BS24" s="30">
        <f t="shared" si="40"/>
        <v>0.08580000000000076</v>
      </c>
      <c r="BU24" s="8">
        <v>172</v>
      </c>
      <c r="BV24" s="15">
        <f t="shared" si="41"/>
        <v>8.8565</v>
      </c>
      <c r="BW24" s="16">
        <f t="shared" si="42"/>
        <v>8.6515</v>
      </c>
      <c r="BX24" s="31">
        <f t="shared" si="43"/>
        <v>0.005000000000000782</v>
      </c>
      <c r="BY24" s="15">
        <f t="shared" si="44"/>
        <v>9.2613</v>
      </c>
      <c r="BZ24" s="16">
        <f t="shared" si="45"/>
        <v>9.3956</v>
      </c>
      <c r="CA24" s="19">
        <f t="shared" si="46"/>
        <v>-0.33429999999999893</v>
      </c>
      <c r="CB24" s="15">
        <f t="shared" si="47"/>
        <v>9.8246</v>
      </c>
      <c r="CC24" s="16">
        <f t="shared" si="48"/>
        <v>9.9894</v>
      </c>
      <c r="CD24" s="19">
        <f t="shared" si="49"/>
        <v>-0.3647999999999989</v>
      </c>
      <c r="CE24" s="15">
        <f t="shared" si="50"/>
        <v>10.371</v>
      </c>
      <c r="CF24" s="16">
        <f t="shared" si="51"/>
        <v>10.407</v>
      </c>
      <c r="CG24" s="18" t="str">
        <f t="shared" si="52"/>
        <v> </v>
      </c>
      <c r="CH24" s="15">
        <f t="shared" si="53"/>
        <v>10.715</v>
      </c>
      <c r="CI24" s="16">
        <f t="shared" si="54"/>
        <v>10.395</v>
      </c>
      <c r="CJ24" s="18">
        <f t="shared" si="55"/>
        <v>0.120000000000001</v>
      </c>
      <c r="CK24" s="15">
        <f t="shared" si="56"/>
        <v>11.288</v>
      </c>
      <c r="CL24" s="16">
        <f t="shared" si="57"/>
        <v>11.057</v>
      </c>
      <c r="CM24" s="18">
        <f t="shared" si="58"/>
        <v>0.031000000000000583</v>
      </c>
      <c r="CN24" s="15">
        <f t="shared" si="60"/>
        <v>11.431</v>
      </c>
      <c r="CO24" s="16">
        <f t="shared" si="61"/>
        <v>11.393</v>
      </c>
      <c r="CP24" s="18" t="str">
        <f t="shared" si="59"/>
        <v> </v>
      </c>
    </row>
    <row r="25" spans="2:94" ht="15">
      <c r="B25">
        <v>173</v>
      </c>
      <c r="C25">
        <v>9.9638</v>
      </c>
      <c r="D25">
        <v>9.3119</v>
      </c>
      <c r="E25">
        <v>7.9957</v>
      </c>
      <c r="F25">
        <v>7.5509</v>
      </c>
      <c r="G25">
        <v>7.3605</v>
      </c>
      <c r="H25">
        <v>6.7801</v>
      </c>
      <c r="I25">
        <v>7.7534</v>
      </c>
      <c r="J25">
        <v>8.4561</v>
      </c>
      <c r="K25">
        <v>9.3089</v>
      </c>
      <c r="L25">
        <v>9.9061</v>
      </c>
      <c r="M25">
        <v>10.286</v>
      </c>
      <c r="N25">
        <v>10.353</v>
      </c>
      <c r="O25">
        <v>11.028</v>
      </c>
      <c r="P25">
        <v>11.407</v>
      </c>
      <c r="R25">
        <v>173</v>
      </c>
      <c r="S25">
        <v>9.4025</v>
      </c>
      <c r="T25">
        <v>8.9591</v>
      </c>
      <c r="U25">
        <v>8.1174</v>
      </c>
      <c r="V25">
        <v>7.7956</v>
      </c>
      <c r="W25">
        <v>7.797</v>
      </c>
      <c r="X25">
        <v>7.5123</v>
      </c>
      <c r="Y25">
        <v>8.1538</v>
      </c>
      <c r="Z25">
        <v>8.7523</v>
      </c>
      <c r="AA25">
        <v>9.2146</v>
      </c>
      <c r="AB25">
        <v>9.769</v>
      </c>
      <c r="AC25">
        <v>10.292</v>
      </c>
      <c r="AD25">
        <v>10.68</v>
      </c>
      <c r="AE25">
        <v>11.289</v>
      </c>
      <c r="AF25">
        <v>11.459</v>
      </c>
      <c r="AG25" s="2"/>
      <c r="AH25">
        <v>173</v>
      </c>
      <c r="AI25" s="5">
        <f t="shared" si="6"/>
        <v>-0.561300000000001</v>
      </c>
      <c r="AJ25" s="5">
        <f t="shared" si="7"/>
        <v>-0.3528000000000002</v>
      </c>
      <c r="AK25" s="5">
        <f t="shared" si="8"/>
        <v>0.1216999999999997</v>
      </c>
      <c r="AL25" s="5">
        <f t="shared" si="9"/>
        <v>0.24469999999999992</v>
      </c>
      <c r="AM25" s="5">
        <f t="shared" si="10"/>
        <v>0.43649999999999967</v>
      </c>
      <c r="AN25" s="5">
        <f t="shared" si="11"/>
        <v>0.7321999999999997</v>
      </c>
      <c r="AO25" s="5">
        <f t="shared" si="12"/>
        <v>0.4004000000000003</v>
      </c>
      <c r="AP25" s="5">
        <f t="shared" si="13"/>
        <v>0.2962000000000007</v>
      </c>
      <c r="AQ25" s="5">
        <f t="shared" si="14"/>
        <v>-0.09429999999999872</v>
      </c>
      <c r="AR25" s="5">
        <f t="shared" si="15"/>
        <v>-0.13710000000000022</v>
      </c>
      <c r="AS25" s="5">
        <f t="shared" si="16"/>
        <v>0.006000000000000227</v>
      </c>
      <c r="AT25" s="5">
        <f t="shared" si="17"/>
        <v>0.32699999999999996</v>
      </c>
      <c r="AU25" s="5">
        <f t="shared" si="18"/>
        <v>0.26099999999999923</v>
      </c>
      <c r="AV25" s="5">
        <f t="shared" si="19"/>
        <v>0.0519999999999996</v>
      </c>
      <c r="AX25" s="8">
        <v>173</v>
      </c>
      <c r="AY25" s="15">
        <f t="shared" si="20"/>
        <v>9.4025</v>
      </c>
      <c r="AZ25" s="16">
        <f t="shared" si="21"/>
        <v>9.9638</v>
      </c>
      <c r="BA25" s="19">
        <f t="shared" si="22"/>
        <v>-0.7613000000000003</v>
      </c>
      <c r="BB25" s="15">
        <f t="shared" si="23"/>
        <v>8.9591</v>
      </c>
      <c r="BC25" s="16">
        <f t="shared" si="24"/>
        <v>9.3119</v>
      </c>
      <c r="BD25" s="19">
        <f t="shared" si="25"/>
        <v>-0.5527999999999995</v>
      </c>
      <c r="BE25" s="15">
        <f t="shared" si="26"/>
        <v>8.1174</v>
      </c>
      <c r="BF25" s="16">
        <f t="shared" si="27"/>
        <v>7.9957</v>
      </c>
      <c r="BG25" s="25">
        <f t="shared" si="28"/>
        <v>-0.07830000000000048</v>
      </c>
      <c r="BH25" s="15">
        <f t="shared" si="29"/>
        <v>7.7956</v>
      </c>
      <c r="BI25" s="16">
        <f t="shared" si="30"/>
        <v>7.5509</v>
      </c>
      <c r="BJ25" s="30">
        <f t="shared" si="31"/>
        <v>0.04469999999999974</v>
      </c>
      <c r="BK25" s="15">
        <f t="shared" si="32"/>
        <v>7.797</v>
      </c>
      <c r="BL25" s="16">
        <f t="shared" si="33"/>
        <v>7.3605</v>
      </c>
      <c r="BM25" s="30">
        <f t="shared" si="34"/>
        <v>0.2364999999999995</v>
      </c>
      <c r="BN25" s="15">
        <f t="shared" si="35"/>
        <v>7.5123</v>
      </c>
      <c r="BO25" s="16">
        <f t="shared" si="36"/>
        <v>6.7801</v>
      </c>
      <c r="BP25" s="30">
        <f t="shared" si="37"/>
        <v>0.5321999999999996</v>
      </c>
      <c r="BQ25" s="15">
        <f t="shared" si="38"/>
        <v>8.1538</v>
      </c>
      <c r="BR25" s="16">
        <f t="shared" si="39"/>
        <v>7.7534</v>
      </c>
      <c r="BS25" s="30">
        <f t="shared" si="40"/>
        <v>0.20040000000000013</v>
      </c>
      <c r="BU25" s="8">
        <v>173</v>
      </c>
      <c r="BV25" s="15">
        <f t="shared" si="41"/>
        <v>8.7523</v>
      </c>
      <c r="BW25" s="16">
        <f t="shared" si="42"/>
        <v>8.4561</v>
      </c>
      <c r="BX25" s="31">
        <f t="shared" si="43"/>
        <v>0.0962000000000014</v>
      </c>
      <c r="BY25" s="15">
        <f t="shared" si="44"/>
        <v>9.2146</v>
      </c>
      <c r="BZ25" s="16">
        <f t="shared" si="45"/>
        <v>9.3089</v>
      </c>
      <c r="CA25" s="19">
        <f t="shared" si="46"/>
        <v>-0.294299999999998</v>
      </c>
      <c r="CB25" s="15">
        <f t="shared" si="47"/>
        <v>9.769</v>
      </c>
      <c r="CC25" s="16">
        <f t="shared" si="48"/>
        <v>9.9061</v>
      </c>
      <c r="CD25" s="19">
        <f t="shared" si="49"/>
        <v>-0.3370999999999995</v>
      </c>
      <c r="CE25" s="15">
        <f t="shared" si="50"/>
        <v>10.292</v>
      </c>
      <c r="CF25" s="16">
        <f t="shared" si="51"/>
        <v>10.286</v>
      </c>
      <c r="CG25" s="18" t="str">
        <f t="shared" si="52"/>
        <v> </v>
      </c>
      <c r="CH25" s="15">
        <f t="shared" si="53"/>
        <v>10.68</v>
      </c>
      <c r="CI25" s="16">
        <f t="shared" si="54"/>
        <v>10.353</v>
      </c>
      <c r="CJ25" s="18">
        <f t="shared" si="55"/>
        <v>0.12700000000000067</v>
      </c>
      <c r="CK25" s="15">
        <f t="shared" si="56"/>
        <v>11.289</v>
      </c>
      <c r="CL25" s="16">
        <f t="shared" si="57"/>
        <v>11.028</v>
      </c>
      <c r="CM25" s="18">
        <f t="shared" si="58"/>
        <v>0.06099999999999994</v>
      </c>
      <c r="CN25" s="15">
        <f t="shared" si="60"/>
        <v>11.459</v>
      </c>
      <c r="CO25" s="16">
        <f t="shared" si="61"/>
        <v>11.407</v>
      </c>
      <c r="CP25" s="18" t="str">
        <f t="shared" si="59"/>
        <v> </v>
      </c>
    </row>
    <row r="26" spans="2:94" ht="15">
      <c r="B26">
        <v>174</v>
      </c>
      <c r="C26">
        <v>9.7957</v>
      </c>
      <c r="D26">
        <v>9.1246</v>
      </c>
      <c r="E26">
        <v>7.7859</v>
      </c>
      <c r="F26">
        <v>7.2663</v>
      </c>
      <c r="G26">
        <v>7.0475</v>
      </c>
      <c r="H26">
        <v>6.4194</v>
      </c>
      <c r="I26">
        <v>7.3364</v>
      </c>
      <c r="J26">
        <v>8.1574</v>
      </c>
      <c r="K26">
        <v>9.1799</v>
      </c>
      <c r="L26">
        <v>9.848</v>
      </c>
      <c r="M26">
        <v>10.243</v>
      </c>
      <c r="N26">
        <v>10.327</v>
      </c>
      <c r="O26">
        <v>10.969</v>
      </c>
      <c r="P26">
        <v>11.38</v>
      </c>
      <c r="R26">
        <v>174</v>
      </c>
      <c r="S26">
        <v>9.2904</v>
      </c>
      <c r="T26">
        <v>8.8118</v>
      </c>
      <c r="U26">
        <v>7.9641</v>
      </c>
      <c r="V26">
        <v>7.593</v>
      </c>
      <c r="W26">
        <v>7.5565</v>
      </c>
      <c r="X26">
        <v>7.2552</v>
      </c>
      <c r="Y26">
        <v>7.8486</v>
      </c>
      <c r="Z26">
        <v>8.5594</v>
      </c>
      <c r="AA26">
        <v>9.1678</v>
      </c>
      <c r="AB26">
        <v>9.7543</v>
      </c>
      <c r="AC26">
        <v>10.272</v>
      </c>
      <c r="AD26">
        <v>10.66</v>
      </c>
      <c r="AE26">
        <v>11.266</v>
      </c>
      <c r="AF26">
        <v>11.451</v>
      </c>
      <c r="AG26" s="2"/>
      <c r="AH26">
        <v>174</v>
      </c>
      <c r="AI26" s="5">
        <f t="shared" si="6"/>
        <v>-0.5053000000000001</v>
      </c>
      <c r="AJ26" s="5">
        <f t="shared" si="7"/>
        <v>-0.3127999999999993</v>
      </c>
      <c r="AK26" s="5">
        <f t="shared" si="8"/>
        <v>0.17820000000000036</v>
      </c>
      <c r="AL26" s="5">
        <f t="shared" si="9"/>
        <v>0.32669999999999977</v>
      </c>
      <c r="AM26" s="5">
        <f t="shared" si="10"/>
        <v>0.5089999999999995</v>
      </c>
      <c r="AN26" s="5">
        <f t="shared" si="11"/>
        <v>0.8357999999999999</v>
      </c>
      <c r="AO26" s="5">
        <f t="shared" si="12"/>
        <v>0.5122</v>
      </c>
      <c r="AP26" s="5">
        <f t="shared" si="13"/>
        <v>0.40199999999999925</v>
      </c>
      <c r="AQ26" s="5">
        <f t="shared" si="14"/>
        <v>-0.012100000000000222</v>
      </c>
      <c r="AR26" s="5">
        <f t="shared" si="15"/>
        <v>-0.09370000000000012</v>
      </c>
      <c r="AS26" s="5">
        <f t="shared" si="16"/>
        <v>0.028999999999999915</v>
      </c>
      <c r="AT26" s="5">
        <f t="shared" si="17"/>
        <v>0.3330000000000002</v>
      </c>
      <c r="AU26" s="5">
        <f t="shared" si="18"/>
        <v>0.2970000000000006</v>
      </c>
      <c r="AV26" s="5">
        <f t="shared" si="19"/>
        <v>0.07099999999999973</v>
      </c>
      <c r="AX26" s="8">
        <v>174</v>
      </c>
      <c r="AY26" s="15">
        <f t="shared" si="20"/>
        <v>9.2904</v>
      </c>
      <c r="AZ26" s="16">
        <f t="shared" si="21"/>
        <v>9.7957</v>
      </c>
      <c r="BA26" s="19">
        <f t="shared" si="22"/>
        <v>-0.7052999999999994</v>
      </c>
      <c r="BB26" s="15">
        <f t="shared" si="23"/>
        <v>8.8118</v>
      </c>
      <c r="BC26" s="16">
        <f t="shared" si="24"/>
        <v>9.1246</v>
      </c>
      <c r="BD26" s="19">
        <f t="shared" si="25"/>
        <v>-0.5127999999999986</v>
      </c>
      <c r="BE26" s="15">
        <f t="shared" si="26"/>
        <v>7.9641</v>
      </c>
      <c r="BF26" s="16">
        <f t="shared" si="27"/>
        <v>7.7859</v>
      </c>
      <c r="BG26" s="25">
        <f t="shared" si="28"/>
        <v>-0.02179999999999982</v>
      </c>
      <c r="BH26" s="15">
        <f t="shared" si="29"/>
        <v>7.593</v>
      </c>
      <c r="BI26" s="16">
        <f t="shared" si="30"/>
        <v>7.2663</v>
      </c>
      <c r="BJ26" s="30">
        <f t="shared" si="31"/>
        <v>0.1266999999999996</v>
      </c>
      <c r="BK26" s="15">
        <f t="shared" si="32"/>
        <v>7.5565</v>
      </c>
      <c r="BL26" s="16">
        <f t="shared" si="33"/>
        <v>7.0475</v>
      </c>
      <c r="BM26" s="30">
        <f t="shared" si="34"/>
        <v>0.3089999999999993</v>
      </c>
      <c r="BN26" s="15">
        <f t="shared" si="35"/>
        <v>7.2552</v>
      </c>
      <c r="BO26" s="16">
        <f t="shared" si="36"/>
        <v>6.4194</v>
      </c>
      <c r="BP26" s="30">
        <f t="shared" si="37"/>
        <v>0.6357999999999997</v>
      </c>
      <c r="BQ26" s="15">
        <f t="shared" si="38"/>
        <v>7.8486</v>
      </c>
      <c r="BR26" s="16">
        <f t="shared" si="39"/>
        <v>7.3364</v>
      </c>
      <c r="BS26" s="30">
        <f t="shared" si="40"/>
        <v>0.3121999999999998</v>
      </c>
      <c r="BU26" s="8">
        <v>174</v>
      </c>
      <c r="BV26" s="15">
        <f t="shared" si="41"/>
        <v>8.5594</v>
      </c>
      <c r="BW26" s="16">
        <f t="shared" si="42"/>
        <v>8.1574</v>
      </c>
      <c r="BX26" s="31">
        <f t="shared" si="43"/>
        <v>0.20199999999999996</v>
      </c>
      <c r="BY26" s="15">
        <f t="shared" si="44"/>
        <v>9.1678</v>
      </c>
      <c r="BZ26" s="16">
        <f t="shared" si="45"/>
        <v>9.1799</v>
      </c>
      <c r="CA26" s="19">
        <f t="shared" si="46"/>
        <v>-0.2120999999999995</v>
      </c>
      <c r="CB26" s="15">
        <f t="shared" si="47"/>
        <v>9.7543</v>
      </c>
      <c r="CC26" s="16">
        <f t="shared" si="48"/>
        <v>9.848</v>
      </c>
      <c r="CD26" s="19">
        <f t="shared" si="49"/>
        <v>-0.2936999999999994</v>
      </c>
      <c r="CE26" s="15">
        <f t="shared" si="50"/>
        <v>10.272</v>
      </c>
      <c r="CF26" s="16">
        <f t="shared" si="51"/>
        <v>10.243</v>
      </c>
      <c r="CG26" s="18" t="str">
        <f t="shared" si="52"/>
        <v> </v>
      </c>
      <c r="CH26" s="15">
        <f t="shared" si="53"/>
        <v>10.66</v>
      </c>
      <c r="CI26" s="16">
        <f t="shared" si="54"/>
        <v>10.327</v>
      </c>
      <c r="CJ26" s="18">
        <f t="shared" si="55"/>
        <v>0.1330000000000009</v>
      </c>
      <c r="CK26" s="15">
        <f t="shared" si="56"/>
        <v>11.266</v>
      </c>
      <c r="CL26" s="16">
        <f t="shared" si="57"/>
        <v>10.969</v>
      </c>
      <c r="CM26" s="18">
        <f t="shared" si="58"/>
        <v>0.09700000000000131</v>
      </c>
      <c r="CN26" s="15">
        <f t="shared" si="60"/>
        <v>11.451</v>
      </c>
      <c r="CO26" s="16">
        <f t="shared" si="61"/>
        <v>11.38</v>
      </c>
      <c r="CP26" s="18" t="str">
        <f t="shared" si="59"/>
        <v> </v>
      </c>
    </row>
    <row r="27" spans="2:94" ht="15">
      <c r="B27">
        <v>175</v>
      </c>
      <c r="C27">
        <v>9.6849</v>
      </c>
      <c r="D27">
        <v>8.9872</v>
      </c>
      <c r="E27">
        <v>7.663</v>
      </c>
      <c r="F27">
        <v>7.09</v>
      </c>
      <c r="G27">
        <v>6.8431</v>
      </c>
      <c r="H27">
        <v>6.2126</v>
      </c>
      <c r="I27">
        <v>7.0411</v>
      </c>
      <c r="J27">
        <v>7.9186</v>
      </c>
      <c r="K27">
        <v>9.0629</v>
      </c>
      <c r="L27">
        <v>9.8028</v>
      </c>
      <c r="M27">
        <v>10.191</v>
      </c>
      <c r="N27">
        <v>10.319</v>
      </c>
      <c r="O27">
        <v>10.946</v>
      </c>
      <c r="P27">
        <v>11.373</v>
      </c>
      <c r="R27">
        <v>175</v>
      </c>
      <c r="S27">
        <v>9.2022</v>
      </c>
      <c r="T27">
        <v>8.6914</v>
      </c>
      <c r="U27">
        <v>7.8576</v>
      </c>
      <c r="V27">
        <v>7.4602</v>
      </c>
      <c r="W27">
        <v>7.3989</v>
      </c>
      <c r="X27">
        <v>7.087</v>
      </c>
      <c r="Y27">
        <v>7.6188</v>
      </c>
      <c r="Z27">
        <v>8.3696</v>
      </c>
      <c r="AA27">
        <v>9.0865</v>
      </c>
      <c r="AB27">
        <v>9.7319</v>
      </c>
      <c r="AC27">
        <v>10.24</v>
      </c>
      <c r="AD27">
        <v>10.642</v>
      </c>
      <c r="AE27">
        <v>11.261</v>
      </c>
      <c r="AF27">
        <v>11.455</v>
      </c>
      <c r="AG27" s="2"/>
      <c r="AH27">
        <v>175</v>
      </c>
      <c r="AI27" s="5">
        <f t="shared" si="6"/>
        <v>-0.48270000000000124</v>
      </c>
      <c r="AJ27" s="5">
        <f t="shared" si="7"/>
        <v>-0.29579999999999984</v>
      </c>
      <c r="AK27" s="5">
        <f t="shared" si="8"/>
        <v>0.19459999999999944</v>
      </c>
      <c r="AL27" s="5">
        <f t="shared" si="9"/>
        <v>0.37020000000000053</v>
      </c>
      <c r="AM27" s="5">
        <f t="shared" si="10"/>
        <v>0.5558000000000005</v>
      </c>
      <c r="AN27" s="5">
        <f t="shared" si="11"/>
        <v>0.8743999999999996</v>
      </c>
      <c r="AO27" s="5">
        <f t="shared" si="12"/>
        <v>0.5777000000000001</v>
      </c>
      <c r="AP27" s="5">
        <f t="shared" si="13"/>
        <v>0.4510000000000005</v>
      </c>
      <c r="AQ27" s="5">
        <f t="shared" si="14"/>
        <v>0.02359999999999829</v>
      </c>
      <c r="AR27" s="5">
        <f t="shared" si="15"/>
        <v>-0.07089999999999996</v>
      </c>
      <c r="AS27" s="5">
        <f t="shared" si="16"/>
        <v>0.04899999999999949</v>
      </c>
      <c r="AT27" s="5">
        <f t="shared" si="17"/>
        <v>0.3229999999999986</v>
      </c>
      <c r="AU27" s="5">
        <f t="shared" si="18"/>
        <v>0.3149999999999995</v>
      </c>
      <c r="AV27" s="5">
        <f t="shared" si="19"/>
        <v>0.08200000000000074</v>
      </c>
      <c r="AX27" s="8">
        <v>175</v>
      </c>
      <c r="AY27" s="15">
        <f t="shared" si="20"/>
        <v>9.2022</v>
      </c>
      <c r="AZ27" s="16">
        <f t="shared" si="21"/>
        <v>9.6849</v>
      </c>
      <c r="BA27" s="19">
        <f t="shared" si="22"/>
        <v>-0.6827000000000005</v>
      </c>
      <c r="BB27" s="15">
        <f t="shared" si="23"/>
        <v>8.6914</v>
      </c>
      <c r="BC27" s="16">
        <f t="shared" si="24"/>
        <v>8.9872</v>
      </c>
      <c r="BD27" s="19">
        <f t="shared" si="25"/>
        <v>-0.49579999999999913</v>
      </c>
      <c r="BE27" s="15">
        <f t="shared" si="26"/>
        <v>7.8576</v>
      </c>
      <c r="BF27" s="16">
        <f t="shared" si="27"/>
        <v>7.663</v>
      </c>
      <c r="BG27" s="25">
        <f t="shared" si="28"/>
        <v>-0.0054000000000007375</v>
      </c>
      <c r="BH27" s="15">
        <f t="shared" si="29"/>
        <v>7.4602</v>
      </c>
      <c r="BI27" s="16">
        <f t="shared" si="30"/>
        <v>7.09</v>
      </c>
      <c r="BJ27" s="30">
        <f t="shared" si="31"/>
        <v>0.17020000000000035</v>
      </c>
      <c r="BK27" s="15">
        <f t="shared" si="32"/>
        <v>7.3989</v>
      </c>
      <c r="BL27" s="16">
        <f t="shared" si="33"/>
        <v>6.8431</v>
      </c>
      <c r="BM27" s="30">
        <f t="shared" si="34"/>
        <v>0.35580000000000034</v>
      </c>
      <c r="BN27" s="15">
        <f t="shared" si="35"/>
        <v>7.087</v>
      </c>
      <c r="BO27" s="16">
        <f t="shared" si="36"/>
        <v>6.2126</v>
      </c>
      <c r="BP27" s="30">
        <f t="shared" si="37"/>
        <v>0.6743999999999994</v>
      </c>
      <c r="BQ27" s="15">
        <f t="shared" si="38"/>
        <v>7.6188</v>
      </c>
      <c r="BR27" s="16">
        <f t="shared" si="39"/>
        <v>7.0411</v>
      </c>
      <c r="BS27" s="30">
        <f t="shared" si="40"/>
        <v>0.3776999999999999</v>
      </c>
      <c r="BU27" s="8">
        <v>175</v>
      </c>
      <c r="BV27" s="15">
        <f t="shared" si="41"/>
        <v>8.3696</v>
      </c>
      <c r="BW27" s="16">
        <f t="shared" si="42"/>
        <v>7.9186</v>
      </c>
      <c r="BX27" s="31">
        <f t="shared" si="43"/>
        <v>0.2510000000000012</v>
      </c>
      <c r="BY27" s="15">
        <f t="shared" si="44"/>
        <v>9.0865</v>
      </c>
      <c r="BZ27" s="16">
        <f t="shared" si="45"/>
        <v>9.0629</v>
      </c>
      <c r="CA27" s="19">
        <f t="shared" si="46"/>
        <v>-0.176400000000001</v>
      </c>
      <c r="CB27" s="15">
        <f t="shared" si="47"/>
        <v>9.7319</v>
      </c>
      <c r="CC27" s="16">
        <f t="shared" si="48"/>
        <v>9.8028</v>
      </c>
      <c r="CD27" s="19">
        <f t="shared" si="49"/>
        <v>-0.27089999999999925</v>
      </c>
      <c r="CE27" s="15">
        <f t="shared" si="50"/>
        <v>10.24</v>
      </c>
      <c r="CF27" s="16">
        <f t="shared" si="51"/>
        <v>10.191</v>
      </c>
      <c r="CG27" s="18" t="str">
        <f t="shared" si="52"/>
        <v> </v>
      </c>
      <c r="CH27" s="15">
        <f t="shared" si="53"/>
        <v>10.642</v>
      </c>
      <c r="CI27" s="16">
        <f t="shared" si="54"/>
        <v>10.319</v>
      </c>
      <c r="CJ27" s="18">
        <f t="shared" si="55"/>
        <v>0.12299999999999933</v>
      </c>
      <c r="CK27" s="15">
        <f t="shared" si="56"/>
        <v>11.261</v>
      </c>
      <c r="CL27" s="16">
        <f t="shared" si="57"/>
        <v>10.946</v>
      </c>
      <c r="CM27" s="18">
        <f t="shared" si="58"/>
        <v>0.11500000000000021</v>
      </c>
      <c r="CN27" s="15">
        <f t="shared" si="60"/>
        <v>11.455</v>
      </c>
      <c r="CO27" s="16">
        <f t="shared" si="61"/>
        <v>11.373</v>
      </c>
      <c r="CP27" s="18" t="str">
        <f t="shared" si="59"/>
        <v> </v>
      </c>
    </row>
    <row r="28" spans="2:94" ht="15">
      <c r="B28">
        <v>176</v>
      </c>
      <c r="C28">
        <v>9.5857</v>
      </c>
      <c r="D28">
        <v>8.9122</v>
      </c>
      <c r="E28">
        <v>7.6037</v>
      </c>
      <c r="F28">
        <v>6.992</v>
      </c>
      <c r="G28">
        <v>6.7869</v>
      </c>
      <c r="H28">
        <v>6.1278</v>
      </c>
      <c r="I28">
        <v>6.9143</v>
      </c>
      <c r="J28">
        <v>7.7657</v>
      </c>
      <c r="K28">
        <v>8.868</v>
      </c>
      <c r="L28">
        <v>9.719</v>
      </c>
      <c r="M28">
        <v>10.076</v>
      </c>
      <c r="N28">
        <v>10.302</v>
      </c>
      <c r="O28">
        <v>10.903</v>
      </c>
      <c r="P28">
        <v>11.388</v>
      </c>
      <c r="R28">
        <v>176</v>
      </c>
      <c r="S28">
        <v>9.1154</v>
      </c>
      <c r="T28">
        <v>8.6261</v>
      </c>
      <c r="U28">
        <v>7.8276</v>
      </c>
      <c r="V28">
        <v>7.4096</v>
      </c>
      <c r="W28">
        <v>7.3868</v>
      </c>
      <c r="X28">
        <v>7.0571</v>
      </c>
      <c r="Y28">
        <v>7.5517</v>
      </c>
      <c r="Z28">
        <v>8.2695</v>
      </c>
      <c r="AA28">
        <v>8.9468</v>
      </c>
      <c r="AB28">
        <v>9.6659</v>
      </c>
      <c r="AC28">
        <v>10.161</v>
      </c>
      <c r="AD28">
        <v>10.596</v>
      </c>
      <c r="AE28">
        <v>11.239</v>
      </c>
      <c r="AF28">
        <v>11.497</v>
      </c>
      <c r="AG28" s="2"/>
      <c r="AH28">
        <v>176</v>
      </c>
      <c r="AI28" s="5">
        <f t="shared" si="6"/>
        <v>-0.47029999999999994</v>
      </c>
      <c r="AJ28" s="5">
        <f t="shared" si="7"/>
        <v>-0.28610000000000113</v>
      </c>
      <c r="AK28" s="5">
        <f t="shared" si="8"/>
        <v>0.22390000000000043</v>
      </c>
      <c r="AL28" s="5">
        <f t="shared" si="9"/>
        <v>0.4176000000000002</v>
      </c>
      <c r="AM28" s="5">
        <f t="shared" si="10"/>
        <v>0.5998999999999999</v>
      </c>
      <c r="AN28" s="5">
        <f t="shared" si="11"/>
        <v>0.9293000000000005</v>
      </c>
      <c r="AO28" s="5">
        <f t="shared" si="12"/>
        <v>0.6374000000000004</v>
      </c>
      <c r="AP28" s="5">
        <f t="shared" si="13"/>
        <v>0.5038000000000009</v>
      </c>
      <c r="AQ28" s="5">
        <f t="shared" si="14"/>
        <v>0.07879999999999932</v>
      </c>
      <c r="AR28" s="5">
        <f t="shared" si="15"/>
        <v>-0.053099999999998815</v>
      </c>
      <c r="AS28" s="5">
        <f t="shared" si="16"/>
        <v>0.08499999999999908</v>
      </c>
      <c r="AT28" s="5">
        <f t="shared" si="17"/>
        <v>0.2940000000000005</v>
      </c>
      <c r="AU28" s="5">
        <f t="shared" si="18"/>
        <v>0.3360000000000003</v>
      </c>
      <c r="AV28" s="5">
        <f t="shared" si="19"/>
        <v>0.10899999999999999</v>
      </c>
      <c r="AX28" s="8">
        <v>176</v>
      </c>
      <c r="AY28" s="15">
        <f t="shared" si="20"/>
        <v>9.1154</v>
      </c>
      <c r="AZ28" s="16">
        <f t="shared" si="21"/>
        <v>9.5857</v>
      </c>
      <c r="BA28" s="19">
        <f t="shared" si="22"/>
        <v>-0.6702999999999992</v>
      </c>
      <c r="BB28" s="15">
        <f t="shared" si="23"/>
        <v>8.6261</v>
      </c>
      <c r="BC28" s="16">
        <f t="shared" si="24"/>
        <v>8.9122</v>
      </c>
      <c r="BD28" s="19">
        <f t="shared" si="25"/>
        <v>-0.4861000000000004</v>
      </c>
      <c r="BE28" s="15">
        <f t="shared" si="26"/>
        <v>7.8276</v>
      </c>
      <c r="BF28" s="16">
        <f t="shared" si="27"/>
        <v>7.6037</v>
      </c>
      <c r="BG28" s="30">
        <f t="shared" si="28"/>
        <v>0.023900000000000254</v>
      </c>
      <c r="BH28" s="15">
        <f t="shared" si="29"/>
        <v>7.4096</v>
      </c>
      <c r="BI28" s="16">
        <f t="shared" si="30"/>
        <v>6.992</v>
      </c>
      <c r="BJ28" s="30">
        <f t="shared" si="31"/>
        <v>0.21760000000000002</v>
      </c>
      <c r="BK28" s="15">
        <f t="shared" si="32"/>
        <v>7.3868</v>
      </c>
      <c r="BL28" s="16">
        <f t="shared" si="33"/>
        <v>6.7869</v>
      </c>
      <c r="BM28" s="30">
        <f t="shared" si="34"/>
        <v>0.3998999999999997</v>
      </c>
      <c r="BN28" s="15">
        <f t="shared" si="35"/>
        <v>7.0571</v>
      </c>
      <c r="BO28" s="16">
        <f t="shared" si="36"/>
        <v>6.1278</v>
      </c>
      <c r="BP28" s="30">
        <f t="shared" si="37"/>
        <v>0.7293000000000003</v>
      </c>
      <c r="BQ28" s="15">
        <f t="shared" si="38"/>
        <v>7.5517</v>
      </c>
      <c r="BR28" s="16">
        <f t="shared" si="39"/>
        <v>6.9143</v>
      </c>
      <c r="BS28" s="30">
        <f t="shared" si="40"/>
        <v>0.43740000000000023</v>
      </c>
      <c r="BU28" s="8">
        <v>176</v>
      </c>
      <c r="BV28" s="15">
        <f t="shared" si="41"/>
        <v>8.2695</v>
      </c>
      <c r="BW28" s="16">
        <f t="shared" si="42"/>
        <v>7.7657</v>
      </c>
      <c r="BX28" s="31">
        <f t="shared" si="43"/>
        <v>0.3038000000000016</v>
      </c>
      <c r="BY28" s="15">
        <f t="shared" si="44"/>
        <v>8.9468</v>
      </c>
      <c r="BZ28" s="16">
        <f t="shared" si="45"/>
        <v>8.868</v>
      </c>
      <c r="CA28" s="19">
        <f t="shared" si="46"/>
        <v>-0.12119999999999997</v>
      </c>
      <c r="CB28" s="15">
        <f t="shared" si="47"/>
        <v>9.6659</v>
      </c>
      <c r="CC28" s="16">
        <f t="shared" si="48"/>
        <v>9.719</v>
      </c>
      <c r="CD28" s="19">
        <f t="shared" si="49"/>
        <v>-0.2530999999999981</v>
      </c>
      <c r="CE28" s="15">
        <f t="shared" si="50"/>
        <v>10.161</v>
      </c>
      <c r="CF28" s="16">
        <f t="shared" si="51"/>
        <v>10.076</v>
      </c>
      <c r="CG28" s="18" t="str">
        <f t="shared" si="52"/>
        <v> </v>
      </c>
      <c r="CH28" s="15">
        <f t="shared" si="53"/>
        <v>10.596</v>
      </c>
      <c r="CI28" s="16">
        <f t="shared" si="54"/>
        <v>10.302</v>
      </c>
      <c r="CJ28" s="18">
        <f t="shared" si="55"/>
        <v>0.0940000000000012</v>
      </c>
      <c r="CK28" s="15">
        <f t="shared" si="56"/>
        <v>11.239</v>
      </c>
      <c r="CL28" s="16">
        <f t="shared" si="57"/>
        <v>10.903</v>
      </c>
      <c r="CM28" s="18">
        <f t="shared" si="58"/>
        <v>0.136000000000001</v>
      </c>
      <c r="CN28" s="15">
        <f t="shared" si="60"/>
        <v>11.497</v>
      </c>
      <c r="CO28" s="16">
        <f t="shared" si="61"/>
        <v>11.388</v>
      </c>
      <c r="CP28" s="18" t="str">
        <f t="shared" si="59"/>
        <v> </v>
      </c>
    </row>
    <row r="29" spans="2:94" ht="15">
      <c r="B29">
        <v>177</v>
      </c>
      <c r="C29">
        <v>9.3087</v>
      </c>
      <c r="D29">
        <v>8.5406</v>
      </c>
      <c r="E29">
        <v>7.1914</v>
      </c>
      <c r="F29">
        <v>6.4573</v>
      </c>
      <c r="G29">
        <v>6.2175</v>
      </c>
      <c r="H29">
        <v>5.5377</v>
      </c>
      <c r="I29">
        <v>6.2391</v>
      </c>
      <c r="J29">
        <v>7.1491</v>
      </c>
      <c r="K29">
        <v>8.4577</v>
      </c>
      <c r="L29">
        <v>9.6962</v>
      </c>
      <c r="M29">
        <v>10.048</v>
      </c>
      <c r="N29">
        <v>10.288</v>
      </c>
      <c r="O29">
        <v>10.859</v>
      </c>
      <c r="P29">
        <v>11.371</v>
      </c>
      <c r="R29">
        <v>177</v>
      </c>
      <c r="S29">
        <v>8.9281</v>
      </c>
      <c r="T29">
        <v>8.3504</v>
      </c>
      <c r="U29">
        <v>7.5</v>
      </c>
      <c r="V29">
        <v>6.9891</v>
      </c>
      <c r="W29">
        <v>6.919</v>
      </c>
      <c r="X29">
        <v>6.5628</v>
      </c>
      <c r="Y29">
        <v>7.0066</v>
      </c>
      <c r="Z29">
        <v>7.7877</v>
      </c>
      <c r="AA29">
        <v>8.6638</v>
      </c>
      <c r="AB29">
        <v>9.6861</v>
      </c>
      <c r="AC29">
        <v>10.151</v>
      </c>
      <c r="AD29">
        <v>10.576</v>
      </c>
      <c r="AE29">
        <v>11.214</v>
      </c>
      <c r="AF29">
        <v>11.499</v>
      </c>
      <c r="AG29" s="2"/>
      <c r="AH29">
        <v>177</v>
      </c>
      <c r="AI29" s="5">
        <f t="shared" si="6"/>
        <v>-0.3805999999999994</v>
      </c>
      <c r="AJ29" s="5">
        <f t="shared" si="7"/>
        <v>-0.19019999999999904</v>
      </c>
      <c r="AK29" s="5">
        <f t="shared" si="8"/>
        <v>0.3086000000000002</v>
      </c>
      <c r="AL29" s="5">
        <f t="shared" si="9"/>
        <v>0.5317999999999996</v>
      </c>
      <c r="AM29" s="5">
        <f t="shared" si="10"/>
        <v>0.7014999999999993</v>
      </c>
      <c r="AN29" s="5">
        <f t="shared" si="11"/>
        <v>1.0251000000000001</v>
      </c>
      <c r="AO29" s="5">
        <f t="shared" si="12"/>
        <v>0.7675000000000001</v>
      </c>
      <c r="AP29" s="5">
        <f t="shared" si="13"/>
        <v>0.6386000000000003</v>
      </c>
      <c r="AQ29" s="5">
        <f t="shared" si="14"/>
        <v>0.20609999999999928</v>
      </c>
      <c r="AR29" s="5">
        <f t="shared" si="15"/>
        <v>-0.010099999999999554</v>
      </c>
      <c r="AS29" s="5">
        <f t="shared" si="16"/>
        <v>0.10299999999999976</v>
      </c>
      <c r="AT29" s="5">
        <f t="shared" si="17"/>
        <v>0.28800000000000026</v>
      </c>
      <c r="AU29" s="5">
        <f t="shared" si="18"/>
        <v>0.3550000000000004</v>
      </c>
      <c r="AV29" s="5">
        <f t="shared" si="19"/>
        <v>0.1280000000000001</v>
      </c>
      <c r="AX29" s="8">
        <v>177</v>
      </c>
      <c r="AY29" s="15">
        <f t="shared" si="20"/>
        <v>8.9281</v>
      </c>
      <c r="AZ29" s="16">
        <f t="shared" si="21"/>
        <v>9.3087</v>
      </c>
      <c r="BA29" s="19">
        <f t="shared" si="22"/>
        <v>-0.5805999999999987</v>
      </c>
      <c r="BB29" s="15">
        <f t="shared" si="23"/>
        <v>8.3504</v>
      </c>
      <c r="BC29" s="16">
        <f t="shared" si="24"/>
        <v>8.5406</v>
      </c>
      <c r="BD29" s="19">
        <f t="shared" si="25"/>
        <v>-0.3901999999999983</v>
      </c>
      <c r="BE29" s="15">
        <f t="shared" si="26"/>
        <v>7.5</v>
      </c>
      <c r="BF29" s="16">
        <f t="shared" si="27"/>
        <v>7.1914</v>
      </c>
      <c r="BG29" s="30">
        <f t="shared" si="28"/>
        <v>0.10860000000000003</v>
      </c>
      <c r="BH29" s="15">
        <f t="shared" si="29"/>
        <v>6.9891</v>
      </c>
      <c r="BI29" s="16">
        <f t="shared" si="30"/>
        <v>6.4573</v>
      </c>
      <c r="BJ29" s="30">
        <f t="shared" si="31"/>
        <v>0.33179999999999943</v>
      </c>
      <c r="BK29" s="15">
        <f t="shared" si="32"/>
        <v>6.919</v>
      </c>
      <c r="BL29" s="16">
        <f t="shared" si="33"/>
        <v>6.2175</v>
      </c>
      <c r="BM29" s="30">
        <f t="shared" si="34"/>
        <v>0.5014999999999992</v>
      </c>
      <c r="BN29" s="15">
        <f t="shared" si="35"/>
        <v>6.5628</v>
      </c>
      <c r="BO29" s="16">
        <f t="shared" si="36"/>
        <v>5.5377</v>
      </c>
      <c r="BP29" s="30">
        <f t="shared" si="37"/>
        <v>0.8251</v>
      </c>
      <c r="BQ29" s="15">
        <f t="shared" si="38"/>
        <v>7.0066</v>
      </c>
      <c r="BR29" s="16">
        <f t="shared" si="39"/>
        <v>6.2391</v>
      </c>
      <c r="BS29" s="30">
        <f t="shared" si="40"/>
        <v>0.5674999999999999</v>
      </c>
      <c r="BU29" s="8">
        <v>177</v>
      </c>
      <c r="BV29" s="15">
        <f t="shared" si="41"/>
        <v>7.7877</v>
      </c>
      <c r="BW29" s="16">
        <f t="shared" si="42"/>
        <v>7.1491</v>
      </c>
      <c r="BX29" s="31">
        <f t="shared" si="43"/>
        <v>0.4386000000000001</v>
      </c>
      <c r="BY29" s="15">
        <f t="shared" si="44"/>
        <v>8.6638</v>
      </c>
      <c r="BZ29" s="16">
        <f t="shared" si="45"/>
        <v>8.4577</v>
      </c>
      <c r="CA29" s="31">
        <f t="shared" si="46"/>
        <v>0.006099999999999994</v>
      </c>
      <c r="CB29" s="15">
        <f t="shared" si="47"/>
        <v>9.6861</v>
      </c>
      <c r="CC29" s="16">
        <f t="shared" si="48"/>
        <v>9.6962</v>
      </c>
      <c r="CD29" s="19">
        <f t="shared" si="49"/>
        <v>-0.21009999999999884</v>
      </c>
      <c r="CE29" s="15">
        <f t="shared" si="50"/>
        <v>10.151</v>
      </c>
      <c r="CF29" s="16">
        <f t="shared" si="51"/>
        <v>10.048</v>
      </c>
      <c r="CG29" s="18" t="str">
        <f t="shared" si="52"/>
        <v> </v>
      </c>
      <c r="CH29" s="15">
        <f t="shared" si="53"/>
        <v>10.576</v>
      </c>
      <c r="CI29" s="16">
        <f t="shared" si="54"/>
        <v>10.288</v>
      </c>
      <c r="CJ29" s="18">
        <f t="shared" si="55"/>
        <v>0.08800000000000097</v>
      </c>
      <c r="CK29" s="15">
        <f t="shared" si="56"/>
        <v>11.214</v>
      </c>
      <c r="CL29" s="16">
        <f t="shared" si="57"/>
        <v>10.859</v>
      </c>
      <c r="CM29" s="18">
        <f t="shared" si="58"/>
        <v>0.15500000000000114</v>
      </c>
      <c r="CN29" s="15">
        <f t="shared" si="60"/>
        <v>11.499</v>
      </c>
      <c r="CO29" s="16">
        <f t="shared" si="61"/>
        <v>11.371</v>
      </c>
      <c r="CP29" s="18" t="str">
        <f t="shared" si="59"/>
        <v> </v>
      </c>
    </row>
    <row r="30" spans="2:94" ht="15">
      <c r="B30">
        <v>178</v>
      </c>
      <c r="C30">
        <v>9.2141</v>
      </c>
      <c r="D30">
        <v>8.4234</v>
      </c>
      <c r="E30">
        <v>7.1037</v>
      </c>
      <c r="F30">
        <v>6.3393</v>
      </c>
      <c r="G30">
        <v>6.1517</v>
      </c>
      <c r="H30">
        <v>5.4657</v>
      </c>
      <c r="I30">
        <v>6.0644</v>
      </c>
      <c r="J30">
        <v>6.8842</v>
      </c>
      <c r="K30">
        <v>8.2318</v>
      </c>
      <c r="L30">
        <v>9.6677</v>
      </c>
      <c r="M30">
        <v>10</v>
      </c>
      <c r="N30">
        <v>10.272</v>
      </c>
      <c r="O30">
        <v>10.825</v>
      </c>
      <c r="P30">
        <v>11.374</v>
      </c>
      <c r="R30">
        <v>178</v>
      </c>
      <c r="S30">
        <v>8.8544</v>
      </c>
      <c r="T30">
        <v>8.2686</v>
      </c>
      <c r="U30">
        <v>7.4373</v>
      </c>
      <c r="V30">
        <v>6.9155</v>
      </c>
      <c r="W30">
        <v>6.88</v>
      </c>
      <c r="X30">
        <v>6.5114</v>
      </c>
      <c r="Y30">
        <v>6.8855</v>
      </c>
      <c r="Z30">
        <v>7.5978</v>
      </c>
      <c r="AA30">
        <v>8.4967</v>
      </c>
      <c r="AB30">
        <v>9.6756</v>
      </c>
      <c r="AC30">
        <v>10.121</v>
      </c>
      <c r="AD30">
        <v>10.552</v>
      </c>
      <c r="AE30">
        <v>11.194</v>
      </c>
      <c r="AF30">
        <v>11.523</v>
      </c>
      <c r="AG30" s="2"/>
      <c r="AH30">
        <v>178</v>
      </c>
      <c r="AI30" s="5">
        <f t="shared" si="6"/>
        <v>-0.35970000000000013</v>
      </c>
      <c r="AJ30" s="5">
        <f t="shared" si="7"/>
        <v>-0.1548000000000016</v>
      </c>
      <c r="AK30" s="5">
        <f t="shared" si="8"/>
        <v>0.3335999999999997</v>
      </c>
      <c r="AL30" s="5">
        <f t="shared" si="9"/>
        <v>0.5762</v>
      </c>
      <c r="AM30" s="5">
        <f t="shared" si="10"/>
        <v>0.7283</v>
      </c>
      <c r="AN30" s="5">
        <f t="shared" si="11"/>
        <v>1.0457</v>
      </c>
      <c r="AO30" s="5">
        <f t="shared" si="12"/>
        <v>0.8211000000000004</v>
      </c>
      <c r="AP30" s="5">
        <f t="shared" si="13"/>
        <v>0.7136000000000005</v>
      </c>
      <c r="AQ30" s="5">
        <f t="shared" si="14"/>
        <v>0.2649000000000008</v>
      </c>
      <c r="AR30" s="5">
        <f t="shared" si="15"/>
        <v>0.007899999999999352</v>
      </c>
      <c r="AS30" s="5">
        <f t="shared" si="16"/>
        <v>0.12100000000000044</v>
      </c>
      <c r="AT30" s="5">
        <f t="shared" si="17"/>
        <v>0.27999999999999936</v>
      </c>
      <c r="AU30" s="5">
        <f t="shared" si="18"/>
        <v>0.36900000000000155</v>
      </c>
      <c r="AV30" s="5">
        <f t="shared" si="19"/>
        <v>0.14899999999999913</v>
      </c>
      <c r="AX30" s="8">
        <v>178</v>
      </c>
      <c r="AY30" s="15">
        <f t="shared" si="20"/>
        <v>8.8544</v>
      </c>
      <c r="AZ30" s="16">
        <f t="shared" si="21"/>
        <v>9.2141</v>
      </c>
      <c r="BA30" s="19">
        <f t="shared" si="22"/>
        <v>-0.5596999999999994</v>
      </c>
      <c r="BB30" s="15">
        <f t="shared" si="23"/>
        <v>8.2686</v>
      </c>
      <c r="BC30" s="16">
        <f t="shared" si="24"/>
        <v>8.4234</v>
      </c>
      <c r="BD30" s="19">
        <f t="shared" si="25"/>
        <v>-0.3548000000000009</v>
      </c>
      <c r="BE30" s="15">
        <f t="shared" si="26"/>
        <v>7.4373</v>
      </c>
      <c r="BF30" s="16">
        <f t="shared" si="27"/>
        <v>7.1037</v>
      </c>
      <c r="BG30" s="30">
        <f t="shared" si="28"/>
        <v>0.1335999999999995</v>
      </c>
      <c r="BH30" s="15">
        <f t="shared" si="29"/>
        <v>6.9155</v>
      </c>
      <c r="BI30" s="16">
        <f t="shared" si="30"/>
        <v>6.3393</v>
      </c>
      <c r="BJ30" s="30">
        <f t="shared" si="31"/>
        <v>0.37619999999999987</v>
      </c>
      <c r="BK30" s="15">
        <f t="shared" si="32"/>
        <v>6.88</v>
      </c>
      <c r="BL30" s="16">
        <f t="shared" si="33"/>
        <v>6.1517</v>
      </c>
      <c r="BM30" s="30">
        <f t="shared" si="34"/>
        <v>0.5282999999999998</v>
      </c>
      <c r="BN30" s="15">
        <f t="shared" si="35"/>
        <v>6.5114</v>
      </c>
      <c r="BO30" s="16">
        <f t="shared" si="36"/>
        <v>5.4657</v>
      </c>
      <c r="BP30" s="30">
        <f t="shared" si="37"/>
        <v>0.8456999999999999</v>
      </c>
      <c r="BQ30" s="15">
        <f t="shared" si="38"/>
        <v>6.8855</v>
      </c>
      <c r="BR30" s="16">
        <f t="shared" si="39"/>
        <v>6.0644</v>
      </c>
      <c r="BS30" s="30">
        <f t="shared" si="40"/>
        <v>0.6211000000000002</v>
      </c>
      <c r="BU30" s="8">
        <v>178</v>
      </c>
      <c r="BV30" s="15">
        <f t="shared" si="41"/>
        <v>7.5978</v>
      </c>
      <c r="BW30" s="16">
        <f t="shared" si="42"/>
        <v>6.8842</v>
      </c>
      <c r="BX30" s="31">
        <f t="shared" si="43"/>
        <v>0.5136000000000003</v>
      </c>
      <c r="BY30" s="15">
        <f t="shared" si="44"/>
        <v>8.4967</v>
      </c>
      <c r="BZ30" s="16">
        <f t="shared" si="45"/>
        <v>8.2318</v>
      </c>
      <c r="CA30" s="31">
        <f t="shared" si="46"/>
        <v>0.06490000000000151</v>
      </c>
      <c r="CB30" s="15">
        <f t="shared" si="47"/>
        <v>9.6756</v>
      </c>
      <c r="CC30" s="16">
        <f t="shared" si="48"/>
        <v>9.6677</v>
      </c>
      <c r="CD30" s="19">
        <f t="shared" si="49"/>
        <v>-0.19209999999999994</v>
      </c>
      <c r="CE30" s="15">
        <f t="shared" si="50"/>
        <v>10.121</v>
      </c>
      <c r="CF30" s="16">
        <f t="shared" si="51"/>
        <v>10</v>
      </c>
      <c r="CG30" s="18" t="str">
        <f t="shared" si="52"/>
        <v> </v>
      </c>
      <c r="CH30" s="15">
        <f t="shared" si="53"/>
        <v>10.552</v>
      </c>
      <c r="CI30" s="16">
        <f t="shared" si="54"/>
        <v>10.272</v>
      </c>
      <c r="CJ30" s="18">
        <f t="shared" si="55"/>
        <v>0.08000000000000007</v>
      </c>
      <c r="CK30" s="15">
        <f t="shared" si="56"/>
        <v>11.194</v>
      </c>
      <c r="CL30" s="16">
        <f t="shared" si="57"/>
        <v>10.825</v>
      </c>
      <c r="CM30" s="18">
        <f t="shared" si="58"/>
        <v>0.16900000000000226</v>
      </c>
      <c r="CN30" s="15">
        <f t="shared" si="60"/>
        <v>11.523</v>
      </c>
      <c r="CO30" s="16">
        <f t="shared" si="61"/>
        <v>11.374</v>
      </c>
      <c r="CP30" s="18" t="str">
        <f t="shared" si="59"/>
        <v> </v>
      </c>
    </row>
    <row r="31" spans="2:94" ht="15">
      <c r="B31">
        <v>179</v>
      </c>
      <c r="C31">
        <v>9.1403</v>
      </c>
      <c r="D31">
        <v>8.3677</v>
      </c>
      <c r="E31">
        <v>7.0686</v>
      </c>
      <c r="F31">
        <v>6.2676</v>
      </c>
      <c r="G31">
        <v>6.1054</v>
      </c>
      <c r="H31">
        <v>5.4411</v>
      </c>
      <c r="I31">
        <v>5.9157</v>
      </c>
      <c r="J31">
        <v>6.7541</v>
      </c>
      <c r="K31">
        <v>8.1296</v>
      </c>
      <c r="L31">
        <v>9.6286</v>
      </c>
      <c r="M31">
        <v>9.9348</v>
      </c>
      <c r="N31">
        <v>10.25</v>
      </c>
      <c r="O31">
        <v>10.799</v>
      </c>
      <c r="P31">
        <v>11.398</v>
      </c>
      <c r="R31">
        <v>179</v>
      </c>
      <c r="S31">
        <v>8.7919</v>
      </c>
      <c r="T31">
        <v>8.2398</v>
      </c>
      <c r="U31">
        <v>7.4162</v>
      </c>
      <c r="V31">
        <v>6.8785</v>
      </c>
      <c r="W31">
        <v>6.8642</v>
      </c>
      <c r="X31">
        <v>6.5081</v>
      </c>
      <c r="Y31">
        <v>6.8051</v>
      </c>
      <c r="Z31">
        <v>7.5336</v>
      </c>
      <c r="AA31">
        <v>8.4408</v>
      </c>
      <c r="AB31">
        <v>9.6527</v>
      </c>
      <c r="AC31">
        <v>10.082</v>
      </c>
      <c r="AD31">
        <v>10.523</v>
      </c>
      <c r="AE31">
        <v>11.18</v>
      </c>
      <c r="AF31">
        <v>11.577</v>
      </c>
      <c r="AG31" s="2"/>
      <c r="AH31">
        <v>179</v>
      </c>
      <c r="AI31" s="5">
        <f t="shared" si="6"/>
        <v>-0.3483999999999998</v>
      </c>
      <c r="AJ31" s="5">
        <f t="shared" si="7"/>
        <v>-0.12789999999999857</v>
      </c>
      <c r="AK31" s="5">
        <f t="shared" si="8"/>
        <v>0.3475999999999999</v>
      </c>
      <c r="AL31" s="5">
        <f t="shared" si="9"/>
        <v>0.6109</v>
      </c>
      <c r="AM31" s="5">
        <f t="shared" si="10"/>
        <v>0.7587999999999999</v>
      </c>
      <c r="AN31" s="5">
        <f t="shared" si="11"/>
        <v>1.0670000000000002</v>
      </c>
      <c r="AO31" s="5">
        <f t="shared" si="12"/>
        <v>0.8894000000000002</v>
      </c>
      <c r="AP31" s="5">
        <f t="shared" si="13"/>
        <v>0.7794999999999996</v>
      </c>
      <c r="AQ31" s="5">
        <f t="shared" si="14"/>
        <v>0.3111999999999995</v>
      </c>
      <c r="AR31" s="5">
        <f t="shared" si="15"/>
        <v>0.0240999999999989</v>
      </c>
      <c r="AS31" s="5">
        <f t="shared" si="16"/>
        <v>0.14720000000000155</v>
      </c>
      <c r="AT31" s="5">
        <f t="shared" si="17"/>
        <v>0.2729999999999997</v>
      </c>
      <c r="AU31" s="5">
        <f t="shared" si="18"/>
        <v>0.3810000000000002</v>
      </c>
      <c r="AV31" s="5">
        <f t="shared" si="19"/>
        <v>0.17900000000000027</v>
      </c>
      <c r="AX31" s="8">
        <v>179</v>
      </c>
      <c r="AY31" s="15">
        <f t="shared" si="20"/>
        <v>8.7919</v>
      </c>
      <c r="AZ31" s="16">
        <f t="shared" si="21"/>
        <v>9.1403</v>
      </c>
      <c r="BA31" s="19">
        <f t="shared" si="22"/>
        <v>-0.5483999999999991</v>
      </c>
      <c r="BB31" s="15">
        <f t="shared" si="23"/>
        <v>8.2398</v>
      </c>
      <c r="BC31" s="16">
        <f t="shared" si="24"/>
        <v>8.3677</v>
      </c>
      <c r="BD31" s="19">
        <f t="shared" si="25"/>
        <v>-0.32789999999999786</v>
      </c>
      <c r="BE31" s="15">
        <f t="shared" si="26"/>
        <v>7.4162</v>
      </c>
      <c r="BF31" s="16">
        <f t="shared" si="27"/>
        <v>7.0686</v>
      </c>
      <c r="BG31" s="30">
        <f t="shared" si="28"/>
        <v>0.14759999999999973</v>
      </c>
      <c r="BH31" s="15">
        <f t="shared" si="29"/>
        <v>6.8785</v>
      </c>
      <c r="BI31" s="16">
        <f t="shared" si="30"/>
        <v>6.2676</v>
      </c>
      <c r="BJ31" s="30">
        <f t="shared" si="31"/>
        <v>0.4108999999999998</v>
      </c>
      <c r="BK31" s="15">
        <f t="shared" si="32"/>
        <v>6.8642</v>
      </c>
      <c r="BL31" s="16">
        <f t="shared" si="33"/>
        <v>6.1054</v>
      </c>
      <c r="BM31" s="30">
        <f t="shared" si="34"/>
        <v>0.5587999999999997</v>
      </c>
      <c r="BN31" s="15">
        <f t="shared" si="35"/>
        <v>6.5081</v>
      </c>
      <c r="BO31" s="16">
        <f t="shared" si="36"/>
        <v>5.4411</v>
      </c>
      <c r="BP31" s="30">
        <f t="shared" si="37"/>
        <v>0.867</v>
      </c>
      <c r="BQ31" s="15">
        <f t="shared" si="38"/>
        <v>6.8051</v>
      </c>
      <c r="BR31" s="16">
        <f t="shared" si="39"/>
        <v>5.9157</v>
      </c>
      <c r="BS31" s="30">
        <f t="shared" si="40"/>
        <v>0.6894</v>
      </c>
      <c r="BU31" s="8">
        <v>179</v>
      </c>
      <c r="BV31" s="15">
        <f t="shared" si="41"/>
        <v>7.5336</v>
      </c>
      <c r="BW31" s="16">
        <f t="shared" si="42"/>
        <v>6.7541</v>
      </c>
      <c r="BX31" s="31">
        <f t="shared" si="43"/>
        <v>0.5794999999999995</v>
      </c>
      <c r="BY31" s="15">
        <f t="shared" si="44"/>
        <v>8.4408</v>
      </c>
      <c r="BZ31" s="16">
        <f t="shared" si="45"/>
        <v>8.1296</v>
      </c>
      <c r="CA31" s="31">
        <f t="shared" si="46"/>
        <v>0.11120000000000019</v>
      </c>
      <c r="CB31" s="15">
        <f t="shared" si="47"/>
        <v>9.6527</v>
      </c>
      <c r="CC31" s="16">
        <f t="shared" si="48"/>
        <v>9.6286</v>
      </c>
      <c r="CD31" s="19">
        <f t="shared" si="49"/>
        <v>-0.1759000000000004</v>
      </c>
      <c r="CE31" s="15">
        <f t="shared" si="50"/>
        <v>10.082</v>
      </c>
      <c r="CF31" s="16">
        <f t="shared" si="51"/>
        <v>9.9348</v>
      </c>
      <c r="CG31" s="18" t="str">
        <f t="shared" si="52"/>
        <v> </v>
      </c>
      <c r="CH31" s="15">
        <f t="shared" si="53"/>
        <v>10.523</v>
      </c>
      <c r="CI31" s="16">
        <f t="shared" si="54"/>
        <v>10.25</v>
      </c>
      <c r="CJ31" s="18">
        <f t="shared" si="55"/>
        <v>0.0730000000000004</v>
      </c>
      <c r="CK31" s="15">
        <f t="shared" si="56"/>
        <v>11.18</v>
      </c>
      <c r="CL31" s="16">
        <f t="shared" si="57"/>
        <v>10.799</v>
      </c>
      <c r="CM31" s="18">
        <f t="shared" si="58"/>
        <v>0.18100000000000094</v>
      </c>
      <c r="CN31" s="15">
        <f t="shared" si="60"/>
        <v>11.577</v>
      </c>
      <c r="CO31" s="16">
        <f t="shared" si="61"/>
        <v>11.398</v>
      </c>
      <c r="CP31" s="18" t="str">
        <f t="shared" si="59"/>
        <v> </v>
      </c>
    </row>
    <row r="32" spans="2:94" ht="15">
      <c r="B32">
        <v>180</v>
      </c>
      <c r="C32">
        <v>9.0518</v>
      </c>
      <c r="D32">
        <v>8.2952</v>
      </c>
      <c r="E32">
        <v>7.0228</v>
      </c>
      <c r="F32">
        <v>6.1944</v>
      </c>
      <c r="G32">
        <v>6.0271</v>
      </c>
      <c r="H32">
        <v>5.4206</v>
      </c>
      <c r="I32">
        <v>5.7518</v>
      </c>
      <c r="J32">
        <v>6.5133</v>
      </c>
      <c r="K32">
        <v>7.9245</v>
      </c>
      <c r="L32">
        <v>9.5743</v>
      </c>
      <c r="M32">
        <v>9.8842</v>
      </c>
      <c r="N32">
        <v>10.225</v>
      </c>
      <c r="O32">
        <v>10.779</v>
      </c>
      <c r="P32">
        <v>11.4</v>
      </c>
      <c r="R32">
        <v>180</v>
      </c>
      <c r="S32">
        <v>8.7276</v>
      </c>
      <c r="T32">
        <v>8.1943</v>
      </c>
      <c r="U32">
        <v>7.3814</v>
      </c>
      <c r="V32">
        <v>6.8347</v>
      </c>
      <c r="W32">
        <v>6.8128</v>
      </c>
      <c r="X32">
        <v>6.4931</v>
      </c>
      <c r="Y32">
        <v>6.6734</v>
      </c>
      <c r="Z32">
        <v>7.3649</v>
      </c>
      <c r="AA32">
        <v>8.3023</v>
      </c>
      <c r="AB32">
        <v>9.6249</v>
      </c>
      <c r="AC32">
        <v>10.056</v>
      </c>
      <c r="AD32">
        <v>10.5</v>
      </c>
      <c r="AE32">
        <v>11.171</v>
      </c>
      <c r="AF32">
        <v>11.61</v>
      </c>
      <c r="AG32" s="2"/>
      <c r="AH32">
        <v>180</v>
      </c>
      <c r="AI32" s="5">
        <f t="shared" si="6"/>
        <v>-0.3241999999999994</v>
      </c>
      <c r="AJ32" s="5">
        <f t="shared" si="7"/>
        <v>-0.10089999999999932</v>
      </c>
      <c r="AK32" s="5">
        <f t="shared" si="8"/>
        <v>0.35860000000000003</v>
      </c>
      <c r="AL32" s="5">
        <f t="shared" si="9"/>
        <v>0.6402999999999999</v>
      </c>
      <c r="AM32" s="5">
        <f t="shared" si="10"/>
        <v>0.7857000000000003</v>
      </c>
      <c r="AN32" s="5">
        <f t="shared" si="11"/>
        <v>1.0724999999999998</v>
      </c>
      <c r="AO32" s="5">
        <f t="shared" si="12"/>
        <v>0.9215999999999998</v>
      </c>
      <c r="AP32" s="5">
        <f t="shared" si="13"/>
        <v>0.8515999999999995</v>
      </c>
      <c r="AQ32" s="5">
        <f t="shared" si="14"/>
        <v>0.3778000000000006</v>
      </c>
      <c r="AR32" s="5">
        <f t="shared" si="15"/>
        <v>0.05060000000000109</v>
      </c>
      <c r="AS32" s="5">
        <f t="shared" si="16"/>
        <v>0.1717999999999993</v>
      </c>
      <c r="AT32" s="5">
        <f t="shared" si="17"/>
        <v>0.27500000000000036</v>
      </c>
      <c r="AU32" s="5">
        <f t="shared" si="18"/>
        <v>0.39199999999999946</v>
      </c>
      <c r="AV32" s="5">
        <f t="shared" si="19"/>
        <v>0.20999999999999908</v>
      </c>
      <c r="AX32" s="8">
        <v>180</v>
      </c>
      <c r="AY32" s="15">
        <f t="shared" si="20"/>
        <v>8.7276</v>
      </c>
      <c r="AZ32" s="16">
        <f t="shared" si="21"/>
        <v>9.0518</v>
      </c>
      <c r="BA32" s="19">
        <f t="shared" si="22"/>
        <v>-0.5241999999999987</v>
      </c>
      <c r="BB32" s="15">
        <f t="shared" si="23"/>
        <v>8.1943</v>
      </c>
      <c r="BC32" s="16">
        <f t="shared" si="24"/>
        <v>8.2952</v>
      </c>
      <c r="BD32" s="19">
        <f t="shared" si="25"/>
        <v>-0.3008999999999995</v>
      </c>
      <c r="BE32" s="15">
        <f t="shared" si="26"/>
        <v>7.3814</v>
      </c>
      <c r="BF32" s="16">
        <f t="shared" si="27"/>
        <v>7.0228</v>
      </c>
      <c r="BG32" s="30">
        <f t="shared" si="28"/>
        <v>0.15859999999999985</v>
      </c>
      <c r="BH32" s="15">
        <f t="shared" si="29"/>
        <v>6.8347</v>
      </c>
      <c r="BI32" s="16">
        <f t="shared" si="30"/>
        <v>6.1944</v>
      </c>
      <c r="BJ32" s="30">
        <f t="shared" si="31"/>
        <v>0.4402999999999997</v>
      </c>
      <c r="BK32" s="15">
        <f t="shared" si="32"/>
        <v>6.8128</v>
      </c>
      <c r="BL32" s="16">
        <f t="shared" si="33"/>
        <v>6.0271</v>
      </c>
      <c r="BM32" s="30">
        <f t="shared" si="34"/>
        <v>0.5857000000000001</v>
      </c>
      <c r="BN32" s="15">
        <f t="shared" si="35"/>
        <v>6.4931</v>
      </c>
      <c r="BO32" s="16">
        <f t="shared" si="36"/>
        <v>5.4206</v>
      </c>
      <c r="BP32" s="30">
        <f t="shared" si="37"/>
        <v>0.8724999999999996</v>
      </c>
      <c r="BQ32" s="15">
        <f t="shared" si="38"/>
        <v>6.6734</v>
      </c>
      <c r="BR32" s="16">
        <f t="shared" si="39"/>
        <v>5.7518</v>
      </c>
      <c r="BS32" s="30">
        <f t="shared" si="40"/>
        <v>0.7215999999999996</v>
      </c>
      <c r="BU32" s="8">
        <v>180</v>
      </c>
      <c r="BV32" s="15">
        <f t="shared" si="41"/>
        <v>7.3649</v>
      </c>
      <c r="BW32" s="16">
        <f t="shared" si="42"/>
        <v>6.5133</v>
      </c>
      <c r="BX32" s="31">
        <f t="shared" si="43"/>
        <v>0.6515999999999993</v>
      </c>
      <c r="BY32" s="15">
        <f t="shared" si="44"/>
        <v>8.3023</v>
      </c>
      <c r="BZ32" s="16">
        <f t="shared" si="45"/>
        <v>7.9245</v>
      </c>
      <c r="CA32" s="31">
        <f t="shared" si="46"/>
        <v>0.1778000000000013</v>
      </c>
      <c r="CB32" s="15">
        <f t="shared" si="47"/>
        <v>9.6249</v>
      </c>
      <c r="CC32" s="16">
        <f t="shared" si="48"/>
        <v>9.5743</v>
      </c>
      <c r="CD32" s="19">
        <f t="shared" si="49"/>
        <v>-0.1493999999999982</v>
      </c>
      <c r="CE32" s="15">
        <f t="shared" si="50"/>
        <v>10.056</v>
      </c>
      <c r="CF32" s="16">
        <f t="shared" si="51"/>
        <v>9.8842</v>
      </c>
      <c r="CG32" s="18" t="str">
        <f t="shared" si="52"/>
        <v> </v>
      </c>
      <c r="CH32" s="15">
        <f t="shared" si="53"/>
        <v>10.5</v>
      </c>
      <c r="CI32" s="16">
        <f t="shared" si="54"/>
        <v>10.225</v>
      </c>
      <c r="CJ32" s="18">
        <f t="shared" si="55"/>
        <v>0.07500000000000107</v>
      </c>
      <c r="CK32" s="15">
        <f t="shared" si="56"/>
        <v>11.171</v>
      </c>
      <c r="CL32" s="16">
        <f t="shared" si="57"/>
        <v>10.779</v>
      </c>
      <c r="CM32" s="18">
        <f t="shared" si="58"/>
        <v>0.19200000000000017</v>
      </c>
      <c r="CN32" s="15">
        <f t="shared" si="60"/>
        <v>11.61</v>
      </c>
      <c r="CO32" s="16">
        <f t="shared" si="61"/>
        <v>11.4</v>
      </c>
      <c r="CP32" s="18">
        <f t="shared" si="59"/>
        <v>0.009999999999999787</v>
      </c>
    </row>
    <row r="33" spans="2:94" ht="15">
      <c r="B33">
        <v>181</v>
      </c>
      <c r="C33">
        <v>8.948</v>
      </c>
      <c r="D33">
        <v>8.2068</v>
      </c>
      <c r="E33">
        <v>6.9674</v>
      </c>
      <c r="F33">
        <v>6.0784</v>
      </c>
      <c r="G33">
        <v>5.8875</v>
      </c>
      <c r="H33">
        <v>5.3557</v>
      </c>
      <c r="I33">
        <v>5.5317</v>
      </c>
      <c r="J33">
        <v>6.2378</v>
      </c>
      <c r="K33">
        <v>7.6369</v>
      </c>
      <c r="L33">
        <v>9.4267</v>
      </c>
      <c r="M33">
        <v>9.8421</v>
      </c>
      <c r="N33">
        <v>10.198</v>
      </c>
      <c r="O33">
        <v>10.757</v>
      </c>
      <c r="P33">
        <v>11.354</v>
      </c>
      <c r="R33">
        <v>181</v>
      </c>
      <c r="S33">
        <v>8.6598</v>
      </c>
      <c r="T33">
        <v>8.1454</v>
      </c>
      <c r="U33">
        <v>7.356</v>
      </c>
      <c r="V33">
        <v>6.7756</v>
      </c>
      <c r="W33">
        <v>6.7368</v>
      </c>
      <c r="X33">
        <v>6.4728</v>
      </c>
      <c r="Y33">
        <v>6.524</v>
      </c>
      <c r="Z33">
        <v>7.1813</v>
      </c>
      <c r="AA33">
        <v>8.1224</v>
      </c>
      <c r="AB33">
        <v>9.537</v>
      </c>
      <c r="AC33">
        <v>10.038</v>
      </c>
      <c r="AD33">
        <v>10.482</v>
      </c>
      <c r="AE33">
        <v>11.158</v>
      </c>
      <c r="AF33">
        <v>11.592</v>
      </c>
      <c r="AG33" s="2"/>
      <c r="AH33">
        <v>181</v>
      </c>
      <c r="AI33" s="5">
        <f t="shared" si="6"/>
        <v>-0.2881999999999998</v>
      </c>
      <c r="AJ33" s="5">
        <f t="shared" si="7"/>
        <v>-0.06139999999999901</v>
      </c>
      <c r="AK33" s="5">
        <f t="shared" si="8"/>
        <v>0.3886000000000003</v>
      </c>
      <c r="AL33" s="5">
        <f t="shared" si="9"/>
        <v>0.6971999999999996</v>
      </c>
      <c r="AM33" s="5">
        <f t="shared" si="10"/>
        <v>0.8492999999999995</v>
      </c>
      <c r="AN33" s="5">
        <f t="shared" si="11"/>
        <v>1.1171000000000006</v>
      </c>
      <c r="AO33" s="5">
        <f t="shared" si="12"/>
        <v>0.9923000000000002</v>
      </c>
      <c r="AP33" s="5">
        <f t="shared" si="13"/>
        <v>0.9435000000000002</v>
      </c>
      <c r="AQ33" s="5">
        <f t="shared" si="14"/>
        <v>0.48550000000000093</v>
      </c>
      <c r="AR33" s="5">
        <f t="shared" si="15"/>
        <v>0.11030000000000051</v>
      </c>
      <c r="AS33" s="5">
        <f t="shared" si="16"/>
        <v>0.19589999999999996</v>
      </c>
      <c r="AT33" s="5">
        <f t="shared" si="17"/>
        <v>0.2839999999999989</v>
      </c>
      <c r="AU33" s="5">
        <f t="shared" si="18"/>
        <v>0.4009999999999998</v>
      </c>
      <c r="AV33" s="5">
        <f t="shared" si="19"/>
        <v>0.23800000000000132</v>
      </c>
      <c r="AX33" s="8">
        <v>181</v>
      </c>
      <c r="AY33" s="15">
        <f t="shared" si="20"/>
        <v>8.6598</v>
      </c>
      <c r="AZ33" s="16">
        <f t="shared" si="21"/>
        <v>8.948</v>
      </c>
      <c r="BA33" s="19">
        <f t="shared" si="22"/>
        <v>-0.4881999999999991</v>
      </c>
      <c r="BB33" s="15">
        <f t="shared" si="23"/>
        <v>8.1454</v>
      </c>
      <c r="BC33" s="16">
        <f t="shared" si="24"/>
        <v>8.2068</v>
      </c>
      <c r="BD33" s="19">
        <f t="shared" si="25"/>
        <v>-0.2613999999999992</v>
      </c>
      <c r="BE33" s="15">
        <f t="shared" si="26"/>
        <v>7.356</v>
      </c>
      <c r="BF33" s="16">
        <f t="shared" si="27"/>
        <v>6.9674</v>
      </c>
      <c r="BG33" s="30">
        <f t="shared" si="28"/>
        <v>0.1886000000000001</v>
      </c>
      <c r="BH33" s="15">
        <f t="shared" si="29"/>
        <v>6.7756</v>
      </c>
      <c r="BI33" s="16">
        <f t="shared" si="30"/>
        <v>6.0784</v>
      </c>
      <c r="BJ33" s="30">
        <f t="shared" si="31"/>
        <v>0.4971999999999994</v>
      </c>
      <c r="BK33" s="15">
        <f t="shared" si="32"/>
        <v>6.7368</v>
      </c>
      <c r="BL33" s="16">
        <f t="shared" si="33"/>
        <v>5.8875</v>
      </c>
      <c r="BM33" s="30">
        <f t="shared" si="34"/>
        <v>0.6492999999999993</v>
      </c>
      <c r="BN33" s="15">
        <f t="shared" si="35"/>
        <v>6.4728</v>
      </c>
      <c r="BO33" s="16">
        <f t="shared" si="36"/>
        <v>5.3557</v>
      </c>
      <c r="BP33" s="30">
        <f t="shared" si="37"/>
        <v>0.9171000000000005</v>
      </c>
      <c r="BQ33" s="15">
        <f t="shared" si="38"/>
        <v>6.524</v>
      </c>
      <c r="BR33" s="16">
        <f t="shared" si="39"/>
        <v>5.5317</v>
      </c>
      <c r="BS33" s="30">
        <f t="shared" si="40"/>
        <v>0.7923</v>
      </c>
      <c r="BU33" s="8">
        <v>181</v>
      </c>
      <c r="BV33" s="15">
        <f t="shared" si="41"/>
        <v>7.1813</v>
      </c>
      <c r="BW33" s="16">
        <f t="shared" si="42"/>
        <v>6.2378</v>
      </c>
      <c r="BX33" s="31">
        <f t="shared" si="43"/>
        <v>0.7435</v>
      </c>
      <c r="BY33" s="15">
        <f t="shared" si="44"/>
        <v>8.1224</v>
      </c>
      <c r="BZ33" s="16">
        <f t="shared" si="45"/>
        <v>7.6369</v>
      </c>
      <c r="CA33" s="31">
        <f t="shared" si="46"/>
        <v>0.28550000000000075</v>
      </c>
      <c r="CB33" s="15">
        <f t="shared" si="47"/>
        <v>9.537</v>
      </c>
      <c r="CC33" s="16">
        <f t="shared" si="48"/>
        <v>9.4267</v>
      </c>
      <c r="CD33" s="19">
        <f t="shared" si="49"/>
        <v>-0.08969999999999878</v>
      </c>
      <c r="CE33" s="15">
        <f t="shared" si="50"/>
        <v>10.038</v>
      </c>
      <c r="CF33" s="16">
        <f t="shared" si="51"/>
        <v>9.8421</v>
      </c>
      <c r="CG33" s="18" t="str">
        <f t="shared" si="52"/>
        <v> </v>
      </c>
      <c r="CH33" s="15">
        <f t="shared" si="53"/>
        <v>10.482</v>
      </c>
      <c r="CI33" s="16">
        <f t="shared" si="54"/>
        <v>10.198</v>
      </c>
      <c r="CJ33" s="18">
        <f t="shared" si="55"/>
        <v>0.08399999999999963</v>
      </c>
      <c r="CK33" s="15">
        <f t="shared" si="56"/>
        <v>11.158</v>
      </c>
      <c r="CL33" s="16">
        <f t="shared" si="57"/>
        <v>10.757</v>
      </c>
      <c r="CM33" s="18">
        <f t="shared" si="58"/>
        <v>0.2010000000000005</v>
      </c>
      <c r="CN33" s="15">
        <f t="shared" si="60"/>
        <v>11.592</v>
      </c>
      <c r="CO33" s="16">
        <f t="shared" si="61"/>
        <v>11.354</v>
      </c>
      <c r="CP33" s="18">
        <f t="shared" si="59"/>
        <v>0.03800000000000203</v>
      </c>
    </row>
    <row r="34" spans="2:94" ht="15">
      <c r="B34">
        <v>182</v>
      </c>
      <c r="C34">
        <v>8.9489</v>
      </c>
      <c r="D34">
        <v>8.2064</v>
      </c>
      <c r="E34">
        <v>7.0141</v>
      </c>
      <c r="F34">
        <v>6.1333</v>
      </c>
      <c r="G34">
        <v>5.9206</v>
      </c>
      <c r="H34">
        <v>5.4618</v>
      </c>
      <c r="I34">
        <v>5.5209</v>
      </c>
      <c r="J34">
        <v>6.0439</v>
      </c>
      <c r="K34">
        <v>7.4735</v>
      </c>
      <c r="L34">
        <v>9.2467</v>
      </c>
      <c r="M34">
        <v>9.832</v>
      </c>
      <c r="N34">
        <v>10.188</v>
      </c>
      <c r="O34">
        <v>10.744</v>
      </c>
      <c r="P34">
        <v>11.313</v>
      </c>
      <c r="R34">
        <v>182</v>
      </c>
      <c r="S34">
        <v>8.6678</v>
      </c>
      <c r="T34">
        <v>8.1611</v>
      </c>
      <c r="U34">
        <v>7.4057</v>
      </c>
      <c r="V34">
        <v>6.8417</v>
      </c>
      <c r="W34">
        <v>6.7841</v>
      </c>
      <c r="X34">
        <v>6.5646</v>
      </c>
      <c r="Y34">
        <v>6.5329</v>
      </c>
      <c r="Z34">
        <v>7.0275</v>
      </c>
      <c r="AA34">
        <v>7.9675</v>
      </c>
      <c r="AB34">
        <v>9.4075</v>
      </c>
      <c r="AC34">
        <v>10.037</v>
      </c>
      <c r="AD34">
        <v>10.479</v>
      </c>
      <c r="AE34">
        <v>11.153</v>
      </c>
      <c r="AF34">
        <v>11.563</v>
      </c>
      <c r="AG34" s="2"/>
      <c r="AH34">
        <v>182</v>
      </c>
      <c r="AI34" s="5">
        <f t="shared" si="6"/>
        <v>-0.28110000000000035</v>
      </c>
      <c r="AJ34" s="5">
        <f t="shared" si="7"/>
        <v>-0.045300000000001006</v>
      </c>
      <c r="AK34" s="5">
        <f t="shared" si="8"/>
        <v>0.3916000000000004</v>
      </c>
      <c r="AL34" s="5">
        <f t="shared" si="9"/>
        <v>0.7084000000000001</v>
      </c>
      <c r="AM34" s="5">
        <f t="shared" si="10"/>
        <v>0.8634999999999993</v>
      </c>
      <c r="AN34" s="5">
        <f t="shared" si="11"/>
        <v>1.1028000000000002</v>
      </c>
      <c r="AO34" s="5">
        <f t="shared" si="12"/>
        <v>1.0119999999999996</v>
      </c>
      <c r="AP34" s="5">
        <f t="shared" si="13"/>
        <v>0.9836</v>
      </c>
      <c r="AQ34" s="5">
        <f t="shared" si="14"/>
        <v>0.49400000000000066</v>
      </c>
      <c r="AR34" s="5">
        <f t="shared" si="15"/>
        <v>0.16080000000000005</v>
      </c>
      <c r="AS34" s="5">
        <f t="shared" si="16"/>
        <v>0.20500000000000007</v>
      </c>
      <c r="AT34" s="5">
        <f t="shared" si="17"/>
        <v>0.2909999999999986</v>
      </c>
      <c r="AU34" s="5">
        <f t="shared" si="18"/>
        <v>0.4090000000000007</v>
      </c>
      <c r="AV34" s="5">
        <f t="shared" si="19"/>
        <v>0.25</v>
      </c>
      <c r="AX34" s="8">
        <v>182</v>
      </c>
      <c r="AY34" s="15">
        <f t="shared" si="20"/>
        <v>8.6678</v>
      </c>
      <c r="AZ34" s="16">
        <f t="shared" si="21"/>
        <v>8.9489</v>
      </c>
      <c r="BA34" s="19">
        <f t="shared" si="22"/>
        <v>-0.48109999999999964</v>
      </c>
      <c r="BB34" s="15">
        <f t="shared" si="23"/>
        <v>8.1611</v>
      </c>
      <c r="BC34" s="16">
        <f t="shared" si="24"/>
        <v>8.2064</v>
      </c>
      <c r="BD34" s="19">
        <f t="shared" si="25"/>
        <v>-0.24530000000000118</v>
      </c>
      <c r="BE34" s="15">
        <f t="shared" si="26"/>
        <v>7.4057</v>
      </c>
      <c r="BF34" s="16">
        <f t="shared" si="27"/>
        <v>7.0141</v>
      </c>
      <c r="BG34" s="30">
        <f t="shared" si="28"/>
        <v>0.19160000000000021</v>
      </c>
      <c r="BH34" s="15">
        <f t="shared" si="29"/>
        <v>6.8417</v>
      </c>
      <c r="BI34" s="16">
        <f t="shared" si="30"/>
        <v>6.1333</v>
      </c>
      <c r="BJ34" s="30">
        <f t="shared" si="31"/>
        <v>0.5084</v>
      </c>
      <c r="BK34" s="15">
        <f t="shared" si="32"/>
        <v>6.7841</v>
      </c>
      <c r="BL34" s="16">
        <f t="shared" si="33"/>
        <v>5.9206</v>
      </c>
      <c r="BM34" s="30">
        <f t="shared" si="34"/>
        <v>0.6634999999999991</v>
      </c>
      <c r="BN34" s="15">
        <f t="shared" si="35"/>
        <v>6.5646</v>
      </c>
      <c r="BO34" s="16">
        <f t="shared" si="36"/>
        <v>5.4618</v>
      </c>
      <c r="BP34" s="30">
        <f t="shared" si="37"/>
        <v>0.9028</v>
      </c>
      <c r="BQ34" s="15">
        <f t="shared" si="38"/>
        <v>6.5329</v>
      </c>
      <c r="BR34" s="16">
        <f t="shared" si="39"/>
        <v>5.5209</v>
      </c>
      <c r="BS34" s="30">
        <f t="shared" si="40"/>
        <v>0.8119999999999994</v>
      </c>
      <c r="BU34" s="8">
        <v>182</v>
      </c>
      <c r="BV34" s="15">
        <f t="shared" si="41"/>
        <v>7.0275</v>
      </c>
      <c r="BW34" s="16">
        <f t="shared" si="42"/>
        <v>6.0439</v>
      </c>
      <c r="BX34" s="31">
        <f t="shared" si="43"/>
        <v>0.7835999999999999</v>
      </c>
      <c r="BY34" s="15">
        <f t="shared" si="44"/>
        <v>7.9675</v>
      </c>
      <c r="BZ34" s="16">
        <f t="shared" si="45"/>
        <v>7.4735</v>
      </c>
      <c r="CA34" s="31">
        <f t="shared" si="46"/>
        <v>0.2940000000000005</v>
      </c>
      <c r="CB34" s="15">
        <f t="shared" si="47"/>
        <v>9.4075</v>
      </c>
      <c r="CC34" s="16">
        <f t="shared" si="48"/>
        <v>9.2467</v>
      </c>
      <c r="CD34" s="19">
        <f t="shared" si="49"/>
        <v>-0.039199999999999235</v>
      </c>
      <c r="CE34" s="15">
        <f t="shared" si="50"/>
        <v>10.037</v>
      </c>
      <c r="CF34" s="16">
        <f t="shared" si="51"/>
        <v>9.832</v>
      </c>
      <c r="CG34" s="18">
        <f t="shared" si="52"/>
        <v>0.005000000000000782</v>
      </c>
      <c r="CH34" s="15">
        <f t="shared" si="53"/>
        <v>10.479</v>
      </c>
      <c r="CI34" s="16">
        <f t="shared" si="54"/>
        <v>10.188</v>
      </c>
      <c r="CJ34" s="18">
        <f t="shared" si="55"/>
        <v>0.0909999999999993</v>
      </c>
      <c r="CK34" s="15">
        <f t="shared" si="56"/>
        <v>11.153</v>
      </c>
      <c r="CL34" s="16">
        <f t="shared" si="57"/>
        <v>10.744</v>
      </c>
      <c r="CM34" s="18">
        <f t="shared" si="58"/>
        <v>0.2090000000000014</v>
      </c>
      <c r="CN34" s="15">
        <f t="shared" si="60"/>
        <v>11.563</v>
      </c>
      <c r="CO34" s="16">
        <f t="shared" si="61"/>
        <v>11.313</v>
      </c>
      <c r="CP34" s="18">
        <f t="shared" si="59"/>
        <v>0.05000000000000071</v>
      </c>
    </row>
    <row r="35" spans="2:94" ht="15">
      <c r="B35">
        <v>183</v>
      </c>
      <c r="C35">
        <v>8.781</v>
      </c>
      <c r="D35">
        <v>7.9788</v>
      </c>
      <c r="E35">
        <v>6.8467</v>
      </c>
      <c r="F35">
        <v>5.9716</v>
      </c>
      <c r="G35">
        <v>5.6878</v>
      </c>
      <c r="H35">
        <v>5.2899</v>
      </c>
      <c r="I35">
        <v>5.2681</v>
      </c>
      <c r="J35">
        <v>5.6331</v>
      </c>
      <c r="K35">
        <v>7.009</v>
      </c>
      <c r="L35">
        <v>9.0879</v>
      </c>
      <c r="M35">
        <v>9.7892</v>
      </c>
      <c r="N35">
        <v>10.167</v>
      </c>
      <c r="O35">
        <v>10.735</v>
      </c>
      <c r="P35">
        <v>11.302</v>
      </c>
      <c r="R35">
        <v>183</v>
      </c>
      <c r="S35">
        <v>8.5547</v>
      </c>
      <c r="T35">
        <v>7.9971</v>
      </c>
      <c r="U35">
        <v>7.2622</v>
      </c>
      <c r="V35">
        <v>6.7001</v>
      </c>
      <c r="W35">
        <v>6.5813</v>
      </c>
      <c r="X35">
        <v>6.3694</v>
      </c>
      <c r="Y35">
        <v>6.2861</v>
      </c>
      <c r="Z35">
        <v>6.6629</v>
      </c>
      <c r="AA35">
        <v>7.593</v>
      </c>
      <c r="AB35">
        <v>9.2801</v>
      </c>
      <c r="AC35">
        <v>10.02</v>
      </c>
      <c r="AD35">
        <v>10.469</v>
      </c>
      <c r="AE35">
        <v>11.145</v>
      </c>
      <c r="AF35">
        <v>11.587</v>
      </c>
      <c r="AG35" s="2"/>
      <c r="AH35">
        <v>183</v>
      </c>
      <c r="AI35" s="5">
        <f t="shared" si="6"/>
        <v>-0.22630000000000017</v>
      </c>
      <c r="AJ35" s="5">
        <f t="shared" si="7"/>
        <v>0.018299999999999983</v>
      </c>
      <c r="AK35" s="5">
        <f t="shared" si="8"/>
        <v>0.41549999999999976</v>
      </c>
      <c r="AL35" s="5">
        <f t="shared" si="9"/>
        <v>0.7285000000000004</v>
      </c>
      <c r="AM35" s="5">
        <f t="shared" si="10"/>
        <v>0.8934999999999995</v>
      </c>
      <c r="AN35" s="5">
        <f t="shared" si="11"/>
        <v>1.0794999999999995</v>
      </c>
      <c r="AO35" s="5">
        <f t="shared" si="12"/>
        <v>1.0180000000000007</v>
      </c>
      <c r="AP35" s="5">
        <f t="shared" si="13"/>
        <v>1.0297999999999998</v>
      </c>
      <c r="AQ35" s="5">
        <f t="shared" si="14"/>
        <v>0.5839999999999996</v>
      </c>
      <c r="AR35" s="5">
        <f t="shared" si="15"/>
        <v>0.1921999999999997</v>
      </c>
      <c r="AS35" s="5">
        <f t="shared" si="16"/>
        <v>0.23080000000000034</v>
      </c>
      <c r="AT35" s="5">
        <f t="shared" si="17"/>
        <v>0.3019999999999996</v>
      </c>
      <c r="AU35" s="5">
        <f t="shared" si="18"/>
        <v>0.41000000000000014</v>
      </c>
      <c r="AV35" s="5">
        <f t="shared" si="19"/>
        <v>0.28500000000000014</v>
      </c>
      <c r="AX35" s="8">
        <v>183</v>
      </c>
      <c r="AY35" s="15">
        <f t="shared" si="20"/>
        <v>8.5547</v>
      </c>
      <c r="AZ35" s="16">
        <f t="shared" si="21"/>
        <v>8.781</v>
      </c>
      <c r="BA35" s="19">
        <f t="shared" si="22"/>
        <v>-0.42629999999999946</v>
      </c>
      <c r="BB35" s="15">
        <f t="shared" si="23"/>
        <v>7.9971</v>
      </c>
      <c r="BC35" s="16">
        <f t="shared" si="24"/>
        <v>7.9788</v>
      </c>
      <c r="BD35" s="19">
        <f t="shared" si="25"/>
        <v>-0.1817000000000002</v>
      </c>
      <c r="BE35" s="15">
        <f t="shared" si="26"/>
        <v>7.2622</v>
      </c>
      <c r="BF35" s="16">
        <f t="shared" si="27"/>
        <v>6.8467</v>
      </c>
      <c r="BG35" s="30">
        <f t="shared" si="28"/>
        <v>0.21549999999999958</v>
      </c>
      <c r="BH35" s="15">
        <f t="shared" si="29"/>
        <v>6.7001</v>
      </c>
      <c r="BI35" s="16">
        <f t="shared" si="30"/>
        <v>5.9716</v>
      </c>
      <c r="BJ35" s="30">
        <f t="shared" si="31"/>
        <v>0.5285000000000002</v>
      </c>
      <c r="BK35" s="15">
        <f t="shared" si="32"/>
        <v>6.5813</v>
      </c>
      <c r="BL35" s="16">
        <f t="shared" si="33"/>
        <v>5.6878</v>
      </c>
      <c r="BM35" s="30">
        <f t="shared" si="34"/>
        <v>0.6934999999999993</v>
      </c>
      <c r="BN35" s="15">
        <f t="shared" si="35"/>
        <v>6.3694</v>
      </c>
      <c r="BO35" s="16">
        <f t="shared" si="36"/>
        <v>5.2899</v>
      </c>
      <c r="BP35" s="30">
        <f t="shared" si="37"/>
        <v>0.8794999999999993</v>
      </c>
      <c r="BQ35" s="15">
        <f t="shared" si="38"/>
        <v>6.2861</v>
      </c>
      <c r="BR35" s="16">
        <f t="shared" si="39"/>
        <v>5.2681</v>
      </c>
      <c r="BS35" s="30">
        <f t="shared" si="40"/>
        <v>0.8180000000000005</v>
      </c>
      <c r="BU35" s="8">
        <v>183</v>
      </c>
      <c r="BV35" s="15">
        <f t="shared" si="41"/>
        <v>6.6629</v>
      </c>
      <c r="BW35" s="16">
        <f t="shared" si="42"/>
        <v>5.6331</v>
      </c>
      <c r="BX35" s="31">
        <f t="shared" si="43"/>
        <v>0.8297999999999996</v>
      </c>
      <c r="BY35" s="15">
        <f t="shared" si="44"/>
        <v>7.593</v>
      </c>
      <c r="BZ35" s="16">
        <f t="shared" si="45"/>
        <v>7.009</v>
      </c>
      <c r="CA35" s="31">
        <f t="shared" si="46"/>
        <v>0.38399999999999945</v>
      </c>
      <c r="CB35" s="15">
        <f t="shared" si="47"/>
        <v>9.2801</v>
      </c>
      <c r="CC35" s="16">
        <f t="shared" si="48"/>
        <v>9.0879</v>
      </c>
      <c r="CD35" s="19">
        <f t="shared" si="49"/>
        <v>-0.007799999999999585</v>
      </c>
      <c r="CE35" s="15">
        <f t="shared" si="50"/>
        <v>10.02</v>
      </c>
      <c r="CF35" s="16">
        <f t="shared" si="51"/>
        <v>9.7892</v>
      </c>
      <c r="CG35" s="18">
        <f t="shared" si="52"/>
        <v>0.03080000000000105</v>
      </c>
      <c r="CH35" s="15">
        <f t="shared" si="53"/>
        <v>10.469</v>
      </c>
      <c r="CI35" s="16">
        <f t="shared" si="54"/>
        <v>10.167</v>
      </c>
      <c r="CJ35" s="18">
        <f t="shared" si="55"/>
        <v>0.10200000000000031</v>
      </c>
      <c r="CK35" s="15">
        <f t="shared" si="56"/>
        <v>11.145</v>
      </c>
      <c r="CL35" s="16">
        <f t="shared" si="57"/>
        <v>10.735</v>
      </c>
      <c r="CM35" s="18">
        <f t="shared" si="58"/>
        <v>0.21000000000000085</v>
      </c>
      <c r="CN35" s="15">
        <f t="shared" si="60"/>
        <v>11.587</v>
      </c>
      <c r="CO35" s="16">
        <f t="shared" si="61"/>
        <v>11.302</v>
      </c>
      <c r="CP35" s="18">
        <f t="shared" si="59"/>
        <v>0.08500000000000085</v>
      </c>
    </row>
    <row r="36" spans="2:94" ht="15">
      <c r="B36">
        <v>184</v>
      </c>
      <c r="C36">
        <v>8.7532</v>
      </c>
      <c r="D36">
        <v>7.9379</v>
      </c>
      <c r="E36">
        <v>6.8826</v>
      </c>
      <c r="F36">
        <v>6.0082</v>
      </c>
      <c r="G36">
        <v>5.7141</v>
      </c>
      <c r="H36">
        <v>5.3329</v>
      </c>
      <c r="I36">
        <v>5.3385</v>
      </c>
      <c r="J36">
        <v>5.4952</v>
      </c>
      <c r="K36">
        <v>6.6874</v>
      </c>
      <c r="L36">
        <v>8.8809</v>
      </c>
      <c r="M36">
        <v>9.7605</v>
      </c>
      <c r="N36">
        <v>10.157</v>
      </c>
      <c r="O36">
        <v>10.725</v>
      </c>
      <c r="P36">
        <v>11.287</v>
      </c>
      <c r="R36">
        <v>184</v>
      </c>
      <c r="S36">
        <v>8.5393</v>
      </c>
      <c r="T36">
        <v>7.982</v>
      </c>
      <c r="U36">
        <v>7.3043</v>
      </c>
      <c r="V36">
        <v>6.766</v>
      </c>
      <c r="W36">
        <v>6.6323</v>
      </c>
      <c r="X36">
        <v>6.4313</v>
      </c>
      <c r="Y36">
        <v>6.3006</v>
      </c>
      <c r="Z36">
        <v>6.5042</v>
      </c>
      <c r="AA36">
        <v>7.2947</v>
      </c>
      <c r="AB36">
        <v>9.1359</v>
      </c>
      <c r="AC36">
        <v>10.012</v>
      </c>
      <c r="AD36">
        <v>10.463</v>
      </c>
      <c r="AE36">
        <v>11.138</v>
      </c>
      <c r="AF36">
        <v>11.594</v>
      </c>
      <c r="AG36" s="2"/>
      <c r="AH36">
        <v>184</v>
      </c>
      <c r="AI36" s="5">
        <f t="shared" si="6"/>
        <v>-0.21389999999999887</v>
      </c>
      <c r="AJ36" s="5">
        <f t="shared" si="7"/>
        <v>0.04410000000000025</v>
      </c>
      <c r="AK36" s="5">
        <f t="shared" si="8"/>
        <v>0.4216999999999995</v>
      </c>
      <c r="AL36" s="5">
        <f t="shared" si="9"/>
        <v>0.7577999999999996</v>
      </c>
      <c r="AM36" s="5">
        <f t="shared" si="10"/>
        <v>0.9181999999999997</v>
      </c>
      <c r="AN36" s="5">
        <f t="shared" si="11"/>
        <v>1.0983999999999998</v>
      </c>
      <c r="AO36" s="5">
        <f t="shared" si="12"/>
        <v>0.9621000000000004</v>
      </c>
      <c r="AP36" s="5">
        <f t="shared" si="13"/>
        <v>1.0090000000000003</v>
      </c>
      <c r="AQ36" s="5">
        <f t="shared" si="14"/>
        <v>0.6072999999999995</v>
      </c>
      <c r="AR36" s="5">
        <f t="shared" si="15"/>
        <v>0.254999999999999</v>
      </c>
      <c r="AS36" s="5">
        <f t="shared" si="16"/>
        <v>0.25150000000000006</v>
      </c>
      <c r="AT36" s="5">
        <f t="shared" si="17"/>
        <v>0.30599999999999916</v>
      </c>
      <c r="AU36" s="5">
        <f t="shared" si="18"/>
        <v>0.41300000000000026</v>
      </c>
      <c r="AV36" s="5">
        <f t="shared" si="19"/>
        <v>0.3069999999999986</v>
      </c>
      <c r="AX36" s="8">
        <v>184</v>
      </c>
      <c r="AY36" s="15">
        <f t="shared" si="20"/>
        <v>8.5393</v>
      </c>
      <c r="AZ36" s="16">
        <f t="shared" si="21"/>
        <v>8.7532</v>
      </c>
      <c r="BA36" s="19">
        <f t="shared" si="22"/>
        <v>-0.41389999999999816</v>
      </c>
      <c r="BB36" s="15">
        <f t="shared" si="23"/>
        <v>7.982</v>
      </c>
      <c r="BC36" s="16">
        <f t="shared" si="24"/>
        <v>7.9379</v>
      </c>
      <c r="BD36" s="19">
        <f t="shared" si="25"/>
        <v>-0.15589999999999993</v>
      </c>
      <c r="BE36" s="15">
        <f t="shared" si="26"/>
        <v>7.3043</v>
      </c>
      <c r="BF36" s="16">
        <f t="shared" si="27"/>
        <v>6.8826</v>
      </c>
      <c r="BG36" s="30">
        <f t="shared" si="28"/>
        <v>0.22169999999999934</v>
      </c>
      <c r="BH36" s="15">
        <f t="shared" si="29"/>
        <v>6.766</v>
      </c>
      <c r="BI36" s="16">
        <f t="shared" si="30"/>
        <v>6.0082</v>
      </c>
      <c r="BJ36" s="30">
        <f t="shared" si="31"/>
        <v>0.5577999999999994</v>
      </c>
      <c r="BK36" s="15">
        <f t="shared" si="32"/>
        <v>6.6323</v>
      </c>
      <c r="BL36" s="16">
        <f t="shared" si="33"/>
        <v>5.7141</v>
      </c>
      <c r="BM36" s="30">
        <f t="shared" si="34"/>
        <v>0.7181999999999995</v>
      </c>
      <c r="BN36" s="15">
        <f t="shared" si="35"/>
        <v>6.4313</v>
      </c>
      <c r="BO36" s="16">
        <f t="shared" si="36"/>
        <v>5.3329</v>
      </c>
      <c r="BP36" s="30">
        <f t="shared" si="37"/>
        <v>0.8983999999999996</v>
      </c>
      <c r="BQ36" s="15">
        <f t="shared" si="38"/>
        <v>6.3006</v>
      </c>
      <c r="BR36" s="16">
        <f t="shared" si="39"/>
        <v>5.3385</v>
      </c>
      <c r="BS36" s="30">
        <f t="shared" si="40"/>
        <v>0.7621000000000002</v>
      </c>
      <c r="BU36" s="8">
        <v>184</v>
      </c>
      <c r="BV36" s="15">
        <f t="shared" si="41"/>
        <v>6.5042</v>
      </c>
      <c r="BW36" s="16">
        <f t="shared" si="42"/>
        <v>5.4952</v>
      </c>
      <c r="BX36" s="31">
        <f t="shared" si="43"/>
        <v>0.8090000000000002</v>
      </c>
      <c r="BY36" s="15">
        <f t="shared" si="44"/>
        <v>7.2947</v>
      </c>
      <c r="BZ36" s="16">
        <f t="shared" si="45"/>
        <v>6.6874</v>
      </c>
      <c r="CA36" s="31">
        <f t="shared" si="46"/>
        <v>0.40729999999999933</v>
      </c>
      <c r="CB36" s="15">
        <f t="shared" si="47"/>
        <v>9.1359</v>
      </c>
      <c r="CC36" s="16">
        <f t="shared" si="48"/>
        <v>8.8809</v>
      </c>
      <c r="CD36" s="19">
        <f t="shared" si="49"/>
        <v>0.054999999999999716</v>
      </c>
      <c r="CE36" s="15">
        <f t="shared" si="50"/>
        <v>10.012</v>
      </c>
      <c r="CF36" s="16">
        <f t="shared" si="51"/>
        <v>9.7605</v>
      </c>
      <c r="CG36" s="18">
        <f t="shared" si="52"/>
        <v>0.05150000000000077</v>
      </c>
      <c r="CH36" s="15">
        <f t="shared" si="53"/>
        <v>10.463</v>
      </c>
      <c r="CI36" s="16">
        <f t="shared" si="54"/>
        <v>10.157</v>
      </c>
      <c r="CJ36" s="18">
        <f t="shared" si="55"/>
        <v>0.10599999999999987</v>
      </c>
      <c r="CK36" s="15">
        <f t="shared" si="56"/>
        <v>11.138</v>
      </c>
      <c r="CL36" s="16">
        <f t="shared" si="57"/>
        <v>10.725</v>
      </c>
      <c r="CM36" s="18">
        <f t="shared" si="58"/>
        <v>0.21300000000000097</v>
      </c>
      <c r="CN36" s="15">
        <f t="shared" si="60"/>
        <v>11.594</v>
      </c>
      <c r="CO36" s="16">
        <f t="shared" si="61"/>
        <v>11.287</v>
      </c>
      <c r="CP36" s="18">
        <f t="shared" si="59"/>
        <v>0.10699999999999932</v>
      </c>
    </row>
    <row r="37" spans="2:94" ht="15">
      <c r="B37">
        <v>185</v>
      </c>
      <c r="C37">
        <v>8.6253</v>
      </c>
      <c r="D37">
        <v>7.8685</v>
      </c>
      <c r="E37">
        <v>6.8765</v>
      </c>
      <c r="F37">
        <v>6.0003</v>
      </c>
      <c r="G37">
        <v>5.6394</v>
      </c>
      <c r="H37">
        <v>5.2908</v>
      </c>
      <c r="I37">
        <v>5.2746</v>
      </c>
      <c r="J37">
        <v>5.2947</v>
      </c>
      <c r="K37">
        <v>6.3454</v>
      </c>
      <c r="L37">
        <v>8.5591</v>
      </c>
      <c r="M37">
        <v>9.7356</v>
      </c>
      <c r="N37">
        <v>10.158</v>
      </c>
      <c r="O37">
        <v>10.706</v>
      </c>
      <c r="P37">
        <v>11.258</v>
      </c>
      <c r="R37">
        <v>185</v>
      </c>
      <c r="S37">
        <v>8.4663</v>
      </c>
      <c r="T37">
        <v>7.9376</v>
      </c>
      <c r="U37">
        <v>7.2887</v>
      </c>
      <c r="V37">
        <v>6.7765</v>
      </c>
      <c r="W37">
        <v>6.5791</v>
      </c>
      <c r="X37">
        <v>6.4152</v>
      </c>
      <c r="Y37">
        <v>6.2251</v>
      </c>
      <c r="Z37">
        <v>6.3074</v>
      </c>
      <c r="AA37">
        <v>7.018</v>
      </c>
      <c r="AB37">
        <v>8.8981</v>
      </c>
      <c r="AC37">
        <v>9.9991</v>
      </c>
      <c r="AD37">
        <v>10.464</v>
      </c>
      <c r="AE37">
        <v>11.129</v>
      </c>
      <c r="AF37">
        <v>11.587</v>
      </c>
      <c r="AG37" s="2"/>
      <c r="AH37">
        <v>185</v>
      </c>
      <c r="AI37" s="5">
        <f t="shared" si="6"/>
        <v>-0.15899999999999892</v>
      </c>
      <c r="AJ37" s="5">
        <f t="shared" si="7"/>
        <v>0.06909999999999972</v>
      </c>
      <c r="AK37" s="5">
        <f t="shared" si="8"/>
        <v>0.41220000000000034</v>
      </c>
      <c r="AL37" s="5">
        <f t="shared" si="9"/>
        <v>0.7762000000000002</v>
      </c>
      <c r="AM37" s="5">
        <f t="shared" si="10"/>
        <v>0.9397000000000002</v>
      </c>
      <c r="AN37" s="5">
        <f t="shared" si="11"/>
        <v>1.1243999999999996</v>
      </c>
      <c r="AO37" s="5">
        <f t="shared" si="12"/>
        <v>0.9504999999999999</v>
      </c>
      <c r="AP37" s="5">
        <f t="shared" si="13"/>
        <v>1.0127000000000006</v>
      </c>
      <c r="AQ37" s="5">
        <f t="shared" si="14"/>
        <v>0.6726000000000001</v>
      </c>
      <c r="AR37" s="5">
        <f t="shared" si="15"/>
        <v>0.33899999999999864</v>
      </c>
      <c r="AS37" s="5">
        <f t="shared" si="16"/>
        <v>0.2635000000000005</v>
      </c>
      <c r="AT37" s="5">
        <f t="shared" si="17"/>
        <v>0.30600000000000094</v>
      </c>
      <c r="AU37" s="5">
        <f t="shared" si="18"/>
        <v>0.42300000000000004</v>
      </c>
      <c r="AV37" s="5">
        <f t="shared" si="19"/>
        <v>0.3290000000000006</v>
      </c>
      <c r="AX37" s="8">
        <v>185</v>
      </c>
      <c r="AY37" s="15">
        <f t="shared" si="20"/>
        <v>8.4663</v>
      </c>
      <c r="AZ37" s="16">
        <f t="shared" si="21"/>
        <v>8.6253</v>
      </c>
      <c r="BA37" s="19">
        <f t="shared" si="22"/>
        <v>-0.3589999999999982</v>
      </c>
      <c r="BB37" s="15">
        <f t="shared" si="23"/>
        <v>7.9376</v>
      </c>
      <c r="BC37" s="16">
        <f t="shared" si="24"/>
        <v>7.8685</v>
      </c>
      <c r="BD37" s="19">
        <f t="shared" si="25"/>
        <v>-0.13090000000000046</v>
      </c>
      <c r="BE37" s="15">
        <f t="shared" si="26"/>
        <v>7.2887</v>
      </c>
      <c r="BF37" s="16">
        <f t="shared" si="27"/>
        <v>6.8765</v>
      </c>
      <c r="BG37" s="30">
        <f t="shared" si="28"/>
        <v>0.21220000000000017</v>
      </c>
      <c r="BH37" s="15">
        <f t="shared" si="29"/>
        <v>6.7765</v>
      </c>
      <c r="BI37" s="16">
        <f t="shared" si="30"/>
        <v>6.0003</v>
      </c>
      <c r="BJ37" s="30">
        <f t="shared" si="31"/>
        <v>0.5762</v>
      </c>
      <c r="BK37" s="15">
        <f t="shared" si="32"/>
        <v>6.5791</v>
      </c>
      <c r="BL37" s="16">
        <f t="shared" si="33"/>
        <v>5.6394</v>
      </c>
      <c r="BM37" s="30">
        <f t="shared" si="34"/>
        <v>0.7397</v>
      </c>
      <c r="BN37" s="15">
        <f t="shared" si="35"/>
        <v>6.4152</v>
      </c>
      <c r="BO37" s="16">
        <f t="shared" si="36"/>
        <v>5.2908</v>
      </c>
      <c r="BP37" s="30">
        <f t="shared" si="37"/>
        <v>0.9243999999999994</v>
      </c>
      <c r="BQ37" s="15">
        <f t="shared" si="38"/>
        <v>6.2251</v>
      </c>
      <c r="BR37" s="16">
        <f t="shared" si="39"/>
        <v>5.2746</v>
      </c>
      <c r="BS37" s="30">
        <f t="shared" si="40"/>
        <v>0.7504999999999997</v>
      </c>
      <c r="BU37" s="8">
        <v>185</v>
      </c>
      <c r="BV37" s="15">
        <f t="shared" si="41"/>
        <v>6.3074</v>
      </c>
      <c r="BW37" s="16">
        <f t="shared" si="42"/>
        <v>5.2947</v>
      </c>
      <c r="BX37" s="31">
        <f t="shared" si="43"/>
        <v>0.8127000000000004</v>
      </c>
      <c r="BY37" s="15">
        <f t="shared" si="44"/>
        <v>7.018</v>
      </c>
      <c r="BZ37" s="16">
        <f t="shared" si="45"/>
        <v>6.3454</v>
      </c>
      <c r="CA37" s="31">
        <f t="shared" si="46"/>
        <v>0.4725999999999999</v>
      </c>
      <c r="CB37" s="15">
        <f t="shared" si="47"/>
        <v>8.8981</v>
      </c>
      <c r="CC37" s="16">
        <f t="shared" si="48"/>
        <v>8.5591</v>
      </c>
      <c r="CD37" s="19">
        <f t="shared" si="49"/>
        <v>0.13899999999999935</v>
      </c>
      <c r="CE37" s="15">
        <f t="shared" si="50"/>
        <v>9.9991</v>
      </c>
      <c r="CF37" s="16">
        <f t="shared" si="51"/>
        <v>9.7356</v>
      </c>
      <c r="CG37" s="18">
        <f t="shared" si="52"/>
        <v>0.06350000000000122</v>
      </c>
      <c r="CH37" s="15">
        <f t="shared" si="53"/>
        <v>10.464</v>
      </c>
      <c r="CI37" s="16">
        <f t="shared" si="54"/>
        <v>10.158</v>
      </c>
      <c r="CJ37" s="18">
        <f t="shared" si="55"/>
        <v>0.10600000000000165</v>
      </c>
      <c r="CK37" s="15">
        <f t="shared" si="56"/>
        <v>11.129</v>
      </c>
      <c r="CL37" s="16">
        <f t="shared" si="57"/>
        <v>10.706</v>
      </c>
      <c r="CM37" s="18">
        <f t="shared" si="58"/>
        <v>0.22300000000000075</v>
      </c>
      <c r="CN37" s="15">
        <f t="shared" si="60"/>
        <v>11.587</v>
      </c>
      <c r="CO37" s="16">
        <f t="shared" si="61"/>
        <v>11.258</v>
      </c>
      <c r="CP37" s="18">
        <f t="shared" si="59"/>
        <v>0.12900000000000134</v>
      </c>
    </row>
    <row r="38" spans="2:94" ht="15">
      <c r="B38">
        <v>186</v>
      </c>
      <c r="C38">
        <v>8.4434</v>
      </c>
      <c r="D38">
        <v>7.7376</v>
      </c>
      <c r="E38">
        <v>6.7567</v>
      </c>
      <c r="F38">
        <v>5.8409</v>
      </c>
      <c r="G38">
        <v>5.4131</v>
      </c>
      <c r="H38">
        <v>5.077</v>
      </c>
      <c r="I38">
        <v>4.9316</v>
      </c>
      <c r="J38">
        <v>4.893</v>
      </c>
      <c r="K38">
        <v>5.8167</v>
      </c>
      <c r="L38">
        <v>8.2605</v>
      </c>
      <c r="M38">
        <v>9.675</v>
      </c>
      <c r="N38">
        <v>10.145</v>
      </c>
      <c r="O38">
        <v>10.672</v>
      </c>
      <c r="P38">
        <v>11.207</v>
      </c>
      <c r="R38">
        <v>186</v>
      </c>
      <c r="S38">
        <v>8.3392</v>
      </c>
      <c r="T38">
        <v>7.835</v>
      </c>
      <c r="U38">
        <v>7.1816</v>
      </c>
      <c r="V38">
        <v>6.6305</v>
      </c>
      <c r="W38">
        <v>6.3709</v>
      </c>
      <c r="X38">
        <v>6.239</v>
      </c>
      <c r="Y38">
        <v>5.9609</v>
      </c>
      <c r="Z38">
        <v>5.9415</v>
      </c>
      <c r="AA38">
        <v>6.6563</v>
      </c>
      <c r="AB38">
        <v>8.6428</v>
      </c>
      <c r="AC38">
        <v>9.9633</v>
      </c>
      <c r="AD38">
        <v>10.455</v>
      </c>
      <c r="AE38">
        <v>11.111</v>
      </c>
      <c r="AF38">
        <v>11.545</v>
      </c>
      <c r="AG38" s="2"/>
      <c r="AH38">
        <v>186</v>
      </c>
      <c r="AI38" s="5">
        <f t="shared" si="6"/>
        <v>-0.10420000000000051</v>
      </c>
      <c r="AJ38" s="5">
        <f t="shared" si="7"/>
        <v>0.09740000000000038</v>
      </c>
      <c r="AK38" s="5">
        <f t="shared" si="8"/>
        <v>0.42490000000000006</v>
      </c>
      <c r="AL38" s="5">
        <f t="shared" si="9"/>
        <v>0.7895999999999992</v>
      </c>
      <c r="AM38" s="5">
        <f t="shared" si="10"/>
        <v>0.9577999999999998</v>
      </c>
      <c r="AN38" s="5">
        <f t="shared" si="11"/>
        <v>1.162</v>
      </c>
      <c r="AO38" s="5">
        <f t="shared" si="12"/>
        <v>1.0292999999999992</v>
      </c>
      <c r="AP38" s="5">
        <f t="shared" si="13"/>
        <v>1.0484999999999998</v>
      </c>
      <c r="AQ38" s="5">
        <f t="shared" si="14"/>
        <v>0.8395999999999999</v>
      </c>
      <c r="AR38" s="5">
        <f t="shared" si="15"/>
        <v>0.382299999999999</v>
      </c>
      <c r="AS38" s="5">
        <f t="shared" si="16"/>
        <v>0.28829999999999956</v>
      </c>
      <c r="AT38" s="5">
        <f t="shared" si="17"/>
        <v>0.3100000000000005</v>
      </c>
      <c r="AU38" s="5">
        <f t="shared" si="18"/>
        <v>0.43900000000000006</v>
      </c>
      <c r="AV38" s="5">
        <f t="shared" si="19"/>
        <v>0.3379999999999992</v>
      </c>
      <c r="AX38" s="8">
        <v>186</v>
      </c>
      <c r="AY38" s="15">
        <f t="shared" si="20"/>
        <v>8.3392</v>
      </c>
      <c r="AZ38" s="16">
        <f t="shared" si="21"/>
        <v>8.4434</v>
      </c>
      <c r="BA38" s="19">
        <f t="shared" si="22"/>
        <v>-0.3041999999999998</v>
      </c>
      <c r="BB38" s="15">
        <f t="shared" si="23"/>
        <v>7.835</v>
      </c>
      <c r="BC38" s="16">
        <f t="shared" si="24"/>
        <v>7.7376</v>
      </c>
      <c r="BD38" s="19">
        <f t="shared" si="25"/>
        <v>-0.1025999999999998</v>
      </c>
      <c r="BE38" s="15">
        <f t="shared" si="26"/>
        <v>7.1816</v>
      </c>
      <c r="BF38" s="16">
        <f t="shared" si="27"/>
        <v>6.7567</v>
      </c>
      <c r="BG38" s="30">
        <f t="shared" si="28"/>
        <v>0.22489999999999988</v>
      </c>
      <c r="BH38" s="15">
        <f t="shared" si="29"/>
        <v>6.6305</v>
      </c>
      <c r="BI38" s="16">
        <f t="shared" si="30"/>
        <v>5.8409</v>
      </c>
      <c r="BJ38" s="30">
        <f t="shared" si="31"/>
        <v>0.589599999999999</v>
      </c>
      <c r="BK38" s="15">
        <f t="shared" si="32"/>
        <v>6.3709</v>
      </c>
      <c r="BL38" s="16">
        <f t="shared" si="33"/>
        <v>5.4131</v>
      </c>
      <c r="BM38" s="30">
        <f t="shared" si="34"/>
        <v>0.7577999999999996</v>
      </c>
      <c r="BN38" s="15">
        <f t="shared" si="35"/>
        <v>6.239</v>
      </c>
      <c r="BO38" s="16">
        <f t="shared" si="36"/>
        <v>5.077</v>
      </c>
      <c r="BP38" s="30">
        <f t="shared" si="37"/>
        <v>0.9619999999999997</v>
      </c>
      <c r="BQ38" s="15">
        <f t="shared" si="38"/>
        <v>5.9609</v>
      </c>
      <c r="BR38" s="16">
        <f t="shared" si="39"/>
        <v>4.9316</v>
      </c>
      <c r="BS38" s="30">
        <f t="shared" si="40"/>
        <v>0.829299999999999</v>
      </c>
      <c r="BU38" s="8">
        <v>186</v>
      </c>
      <c r="BV38" s="15">
        <f t="shared" si="41"/>
        <v>5.9415</v>
      </c>
      <c r="BW38" s="16">
        <f t="shared" si="42"/>
        <v>4.893</v>
      </c>
      <c r="BX38" s="31">
        <f t="shared" si="43"/>
        <v>0.8484999999999996</v>
      </c>
      <c r="BY38" s="15">
        <f t="shared" si="44"/>
        <v>6.6563</v>
      </c>
      <c r="BZ38" s="16">
        <f t="shared" si="45"/>
        <v>5.8167</v>
      </c>
      <c r="CA38" s="31">
        <f t="shared" si="46"/>
        <v>0.6395999999999997</v>
      </c>
      <c r="CB38" s="15">
        <f t="shared" si="47"/>
        <v>8.6428</v>
      </c>
      <c r="CC38" s="16">
        <f t="shared" si="48"/>
        <v>8.2605</v>
      </c>
      <c r="CD38" s="19">
        <f t="shared" si="49"/>
        <v>0.18229999999999968</v>
      </c>
      <c r="CE38" s="15">
        <f t="shared" si="50"/>
        <v>9.9633</v>
      </c>
      <c r="CF38" s="16">
        <f t="shared" si="51"/>
        <v>9.675</v>
      </c>
      <c r="CG38" s="18">
        <f t="shared" si="52"/>
        <v>0.08830000000000027</v>
      </c>
      <c r="CH38" s="15">
        <f t="shared" si="53"/>
        <v>10.455</v>
      </c>
      <c r="CI38" s="16">
        <f t="shared" si="54"/>
        <v>10.145</v>
      </c>
      <c r="CJ38" s="18">
        <f t="shared" si="55"/>
        <v>0.11000000000000121</v>
      </c>
      <c r="CK38" s="15">
        <f t="shared" si="56"/>
        <v>11.111</v>
      </c>
      <c r="CL38" s="16">
        <f t="shared" si="57"/>
        <v>10.672</v>
      </c>
      <c r="CM38" s="18">
        <f t="shared" si="58"/>
        <v>0.23900000000000077</v>
      </c>
      <c r="CN38" s="15">
        <f t="shared" si="60"/>
        <v>11.545</v>
      </c>
      <c r="CO38" s="16">
        <f t="shared" si="61"/>
        <v>11.207</v>
      </c>
      <c r="CP38" s="18">
        <f t="shared" si="59"/>
        <v>0.1379999999999999</v>
      </c>
    </row>
    <row r="39" spans="2:94" ht="15">
      <c r="B39">
        <v>187</v>
      </c>
      <c r="C39">
        <v>8.4007</v>
      </c>
      <c r="D39">
        <v>7.7533</v>
      </c>
      <c r="E39">
        <v>6.793</v>
      </c>
      <c r="F39">
        <v>5.8292</v>
      </c>
      <c r="G39">
        <v>5.3506</v>
      </c>
      <c r="H39">
        <v>5.0461</v>
      </c>
      <c r="I39">
        <v>4.8983</v>
      </c>
      <c r="J39">
        <v>4.8067</v>
      </c>
      <c r="K39">
        <v>5.5195</v>
      </c>
      <c r="L39">
        <v>8.142</v>
      </c>
      <c r="M39">
        <v>9.6276</v>
      </c>
      <c r="N39">
        <v>10.124</v>
      </c>
      <c r="O39">
        <v>10.64</v>
      </c>
      <c r="P39">
        <v>11.176</v>
      </c>
      <c r="R39">
        <v>187</v>
      </c>
      <c r="S39">
        <v>8.3084</v>
      </c>
      <c r="T39">
        <v>7.8454</v>
      </c>
      <c r="U39">
        <v>7.2291</v>
      </c>
      <c r="V39">
        <v>6.6594</v>
      </c>
      <c r="W39">
        <v>6.3559</v>
      </c>
      <c r="X39">
        <v>6.2678</v>
      </c>
      <c r="Y39">
        <v>5.964</v>
      </c>
      <c r="Z39">
        <v>5.8834</v>
      </c>
      <c r="AA39">
        <v>6.3902</v>
      </c>
      <c r="AB39">
        <v>8.5105</v>
      </c>
      <c r="AC39">
        <v>9.9354</v>
      </c>
      <c r="AD39">
        <v>10.44</v>
      </c>
      <c r="AE39">
        <v>11.09</v>
      </c>
      <c r="AF39">
        <v>11.52</v>
      </c>
      <c r="AG39" s="2"/>
      <c r="AH39">
        <v>187</v>
      </c>
      <c r="AI39" s="5">
        <f t="shared" si="6"/>
        <v>-0.09229999999999983</v>
      </c>
      <c r="AJ39" s="5">
        <f t="shared" si="7"/>
        <v>0.0920999999999994</v>
      </c>
      <c r="AK39" s="5">
        <f t="shared" si="8"/>
        <v>0.4360999999999997</v>
      </c>
      <c r="AL39" s="5">
        <f t="shared" si="9"/>
        <v>0.8301999999999996</v>
      </c>
      <c r="AM39" s="5">
        <f t="shared" si="10"/>
        <v>1.0053</v>
      </c>
      <c r="AN39" s="5">
        <f t="shared" si="11"/>
        <v>1.2217000000000002</v>
      </c>
      <c r="AO39" s="5">
        <f t="shared" si="12"/>
        <v>1.0657000000000005</v>
      </c>
      <c r="AP39" s="5">
        <f t="shared" si="13"/>
        <v>1.0766999999999998</v>
      </c>
      <c r="AQ39" s="5">
        <f t="shared" si="14"/>
        <v>0.8707000000000003</v>
      </c>
      <c r="AR39" s="5">
        <f t="shared" si="15"/>
        <v>0.36850000000000094</v>
      </c>
      <c r="AS39" s="5">
        <f t="shared" si="16"/>
        <v>0.3078000000000003</v>
      </c>
      <c r="AT39" s="5">
        <f t="shared" si="17"/>
        <v>0.31599999999999895</v>
      </c>
      <c r="AU39" s="5">
        <f t="shared" si="18"/>
        <v>0.4499999999999993</v>
      </c>
      <c r="AV39" s="5">
        <f t="shared" si="19"/>
        <v>0.3439999999999994</v>
      </c>
      <c r="AX39" s="8">
        <v>187</v>
      </c>
      <c r="AY39" s="15">
        <f t="shared" si="20"/>
        <v>8.3084</v>
      </c>
      <c r="AZ39" s="16">
        <f t="shared" si="21"/>
        <v>8.4007</v>
      </c>
      <c r="BA39" s="19">
        <f t="shared" si="22"/>
        <v>-0.2922999999999991</v>
      </c>
      <c r="BB39" s="15">
        <f t="shared" si="23"/>
        <v>7.8454</v>
      </c>
      <c r="BC39" s="16">
        <f t="shared" si="24"/>
        <v>7.7533</v>
      </c>
      <c r="BD39" s="19">
        <f t="shared" si="25"/>
        <v>-0.10790000000000077</v>
      </c>
      <c r="BE39" s="15">
        <f t="shared" si="26"/>
        <v>7.2291</v>
      </c>
      <c r="BF39" s="16">
        <f t="shared" si="27"/>
        <v>6.793</v>
      </c>
      <c r="BG39" s="30">
        <f t="shared" si="28"/>
        <v>0.23609999999999953</v>
      </c>
      <c r="BH39" s="15">
        <f t="shared" si="29"/>
        <v>6.6594</v>
      </c>
      <c r="BI39" s="16">
        <f t="shared" si="30"/>
        <v>5.8292</v>
      </c>
      <c r="BJ39" s="30">
        <f t="shared" si="31"/>
        <v>0.6301999999999994</v>
      </c>
      <c r="BK39" s="15">
        <f t="shared" si="32"/>
        <v>6.3559</v>
      </c>
      <c r="BL39" s="16">
        <f t="shared" si="33"/>
        <v>5.3506</v>
      </c>
      <c r="BM39" s="30">
        <f t="shared" si="34"/>
        <v>0.8052999999999999</v>
      </c>
      <c r="BN39" s="15">
        <f t="shared" si="35"/>
        <v>6.2678</v>
      </c>
      <c r="BO39" s="16">
        <f t="shared" si="36"/>
        <v>5.0461</v>
      </c>
      <c r="BP39" s="30">
        <f t="shared" si="37"/>
        <v>1.0217</v>
      </c>
      <c r="BQ39" s="15">
        <f t="shared" si="38"/>
        <v>5.964</v>
      </c>
      <c r="BR39" s="16">
        <f t="shared" si="39"/>
        <v>4.8983</v>
      </c>
      <c r="BS39" s="30">
        <f t="shared" si="40"/>
        <v>0.8657000000000004</v>
      </c>
      <c r="BU39" s="8">
        <v>187</v>
      </c>
      <c r="BV39" s="15">
        <f t="shared" si="41"/>
        <v>5.8834</v>
      </c>
      <c r="BW39" s="16">
        <f t="shared" si="42"/>
        <v>4.8067</v>
      </c>
      <c r="BX39" s="31">
        <f t="shared" si="43"/>
        <v>0.8766999999999996</v>
      </c>
      <c r="BY39" s="15">
        <f t="shared" si="44"/>
        <v>6.3902</v>
      </c>
      <c r="BZ39" s="16">
        <f t="shared" si="45"/>
        <v>5.5195</v>
      </c>
      <c r="CA39" s="31">
        <f t="shared" si="46"/>
        <v>0.6707000000000001</v>
      </c>
      <c r="CB39" s="15">
        <f t="shared" si="47"/>
        <v>8.5105</v>
      </c>
      <c r="CC39" s="16">
        <f t="shared" si="48"/>
        <v>8.142</v>
      </c>
      <c r="CD39" s="19">
        <f t="shared" si="49"/>
        <v>0.16850000000000165</v>
      </c>
      <c r="CE39" s="15">
        <f t="shared" si="50"/>
        <v>9.9354</v>
      </c>
      <c r="CF39" s="16">
        <f t="shared" si="51"/>
        <v>9.6276</v>
      </c>
      <c r="CG39" s="18">
        <f t="shared" si="52"/>
        <v>0.107800000000001</v>
      </c>
      <c r="CH39" s="15">
        <f t="shared" si="53"/>
        <v>10.44</v>
      </c>
      <c r="CI39" s="16">
        <f t="shared" si="54"/>
        <v>10.124</v>
      </c>
      <c r="CJ39" s="18">
        <f t="shared" si="55"/>
        <v>0.11599999999999966</v>
      </c>
      <c r="CK39" s="15">
        <f t="shared" si="56"/>
        <v>11.09</v>
      </c>
      <c r="CL39" s="16">
        <f t="shared" si="57"/>
        <v>10.64</v>
      </c>
      <c r="CM39" s="18">
        <f t="shared" si="58"/>
        <v>0.25</v>
      </c>
      <c r="CN39" s="15">
        <f t="shared" si="60"/>
        <v>11.52</v>
      </c>
      <c r="CO39" s="16">
        <f t="shared" si="61"/>
        <v>11.176</v>
      </c>
      <c r="CP39" s="18">
        <f t="shared" si="59"/>
        <v>0.14400000000000013</v>
      </c>
    </row>
    <row r="40" spans="2:94" ht="15">
      <c r="B40">
        <v>188</v>
      </c>
      <c r="C40">
        <v>8.2502</v>
      </c>
      <c r="D40">
        <v>7.5551</v>
      </c>
      <c r="E40">
        <v>6.6488</v>
      </c>
      <c r="F40">
        <v>5.7089</v>
      </c>
      <c r="G40">
        <v>5.1729</v>
      </c>
      <c r="H40">
        <v>4.877</v>
      </c>
      <c r="I40">
        <v>4.6839</v>
      </c>
      <c r="J40">
        <v>4.5236</v>
      </c>
      <c r="K40">
        <v>5.1161</v>
      </c>
      <c r="L40">
        <v>7.5231</v>
      </c>
      <c r="M40">
        <v>9.5205</v>
      </c>
      <c r="N40">
        <v>10.081</v>
      </c>
      <c r="O40">
        <v>10.609</v>
      </c>
      <c r="P40">
        <v>11.187</v>
      </c>
      <c r="R40">
        <v>188</v>
      </c>
      <c r="S40">
        <v>8.1994</v>
      </c>
      <c r="T40">
        <v>7.6695</v>
      </c>
      <c r="U40">
        <v>7.0979</v>
      </c>
      <c r="V40">
        <v>6.5347</v>
      </c>
      <c r="W40">
        <v>6.1536</v>
      </c>
      <c r="X40">
        <v>6.0713</v>
      </c>
      <c r="Y40">
        <v>5.7337</v>
      </c>
      <c r="Z40">
        <v>5.5666</v>
      </c>
      <c r="AA40">
        <v>5.8769</v>
      </c>
      <c r="AB40">
        <v>7.9649</v>
      </c>
      <c r="AC40">
        <v>9.9114</v>
      </c>
      <c r="AD40">
        <v>10.403</v>
      </c>
      <c r="AE40">
        <v>11.071</v>
      </c>
      <c r="AF40">
        <v>11.551</v>
      </c>
      <c r="AG40" s="2"/>
      <c r="AH40">
        <v>188</v>
      </c>
      <c r="AI40" s="5">
        <f t="shared" si="6"/>
        <v>-0.050799999999998846</v>
      </c>
      <c r="AJ40" s="5">
        <f t="shared" si="7"/>
        <v>0.11439999999999984</v>
      </c>
      <c r="AK40" s="5">
        <f t="shared" si="8"/>
        <v>0.4491000000000005</v>
      </c>
      <c r="AL40" s="5">
        <f t="shared" si="9"/>
        <v>0.8258000000000001</v>
      </c>
      <c r="AM40" s="5">
        <f t="shared" si="10"/>
        <v>0.9806999999999997</v>
      </c>
      <c r="AN40" s="5">
        <f t="shared" si="11"/>
        <v>1.1943000000000001</v>
      </c>
      <c r="AO40" s="5">
        <f t="shared" si="12"/>
        <v>1.0497999999999994</v>
      </c>
      <c r="AP40" s="5">
        <f t="shared" si="13"/>
        <v>1.0430000000000001</v>
      </c>
      <c r="AQ40" s="5">
        <f t="shared" si="14"/>
        <v>0.7607999999999997</v>
      </c>
      <c r="AR40" s="5">
        <f t="shared" si="15"/>
        <v>0.44179999999999975</v>
      </c>
      <c r="AS40" s="5">
        <f t="shared" si="16"/>
        <v>0.39090000000000025</v>
      </c>
      <c r="AT40" s="5">
        <f t="shared" si="17"/>
        <v>0.32200000000000095</v>
      </c>
      <c r="AU40" s="5">
        <f t="shared" si="18"/>
        <v>0.46199999999999974</v>
      </c>
      <c r="AV40" s="5">
        <f t="shared" si="19"/>
        <v>0.36400000000000077</v>
      </c>
      <c r="AX40" s="8">
        <v>188</v>
      </c>
      <c r="AY40" s="15">
        <f t="shared" si="20"/>
        <v>8.1994</v>
      </c>
      <c r="AZ40" s="16">
        <f t="shared" si="21"/>
        <v>8.2502</v>
      </c>
      <c r="BA40" s="19">
        <f t="shared" si="22"/>
        <v>-0.250799999999999</v>
      </c>
      <c r="BB40" s="15">
        <f t="shared" si="23"/>
        <v>7.6695</v>
      </c>
      <c r="BC40" s="16">
        <f t="shared" si="24"/>
        <v>7.5551</v>
      </c>
      <c r="BD40" s="19">
        <f t="shared" si="25"/>
        <v>-0.08560000000000034</v>
      </c>
      <c r="BE40" s="15">
        <f t="shared" si="26"/>
        <v>7.0979</v>
      </c>
      <c r="BF40" s="16">
        <f t="shared" si="27"/>
        <v>6.6488</v>
      </c>
      <c r="BG40" s="28">
        <f t="shared" si="28"/>
        <v>0.24910000000000032</v>
      </c>
      <c r="BH40" s="15">
        <f t="shared" si="29"/>
        <v>6.5347</v>
      </c>
      <c r="BI40" s="16">
        <f t="shared" si="30"/>
        <v>5.7089</v>
      </c>
      <c r="BJ40" s="30">
        <f t="shared" si="31"/>
        <v>0.6257999999999999</v>
      </c>
      <c r="BK40" s="15">
        <f t="shared" si="32"/>
        <v>6.1536</v>
      </c>
      <c r="BL40" s="16">
        <f t="shared" si="33"/>
        <v>5.1729</v>
      </c>
      <c r="BM40" s="30">
        <f t="shared" si="34"/>
        <v>0.7806999999999995</v>
      </c>
      <c r="BN40" s="15">
        <f t="shared" si="35"/>
        <v>6.0713</v>
      </c>
      <c r="BO40" s="16">
        <f t="shared" si="36"/>
        <v>4.877</v>
      </c>
      <c r="BP40" s="30">
        <f t="shared" si="37"/>
        <v>0.9943</v>
      </c>
      <c r="BQ40" s="15">
        <f t="shared" si="38"/>
        <v>5.7337</v>
      </c>
      <c r="BR40" s="16">
        <f t="shared" si="39"/>
        <v>4.6839</v>
      </c>
      <c r="BS40" s="30">
        <f t="shared" si="40"/>
        <v>0.8497999999999992</v>
      </c>
      <c r="BU40" s="8">
        <v>188</v>
      </c>
      <c r="BV40" s="15">
        <f t="shared" si="41"/>
        <v>5.5666</v>
      </c>
      <c r="BW40" s="16">
        <f t="shared" si="42"/>
        <v>4.5236</v>
      </c>
      <c r="BX40" s="31">
        <f t="shared" si="43"/>
        <v>0.843</v>
      </c>
      <c r="BY40" s="15">
        <f t="shared" si="44"/>
        <v>5.8769</v>
      </c>
      <c r="BZ40" s="16">
        <f t="shared" si="45"/>
        <v>5.1161</v>
      </c>
      <c r="CA40" s="31">
        <f t="shared" si="46"/>
        <v>0.5607999999999995</v>
      </c>
      <c r="CB40" s="15">
        <f t="shared" si="47"/>
        <v>7.9649</v>
      </c>
      <c r="CC40" s="16">
        <f t="shared" si="48"/>
        <v>7.5231</v>
      </c>
      <c r="CD40" s="19">
        <f t="shared" si="49"/>
        <v>0.24179999999999957</v>
      </c>
      <c r="CE40" s="15">
        <f t="shared" si="50"/>
        <v>9.9114</v>
      </c>
      <c r="CF40" s="16">
        <f t="shared" si="51"/>
        <v>9.5205</v>
      </c>
      <c r="CG40" s="18">
        <f t="shared" si="52"/>
        <v>0.19090000000000096</v>
      </c>
      <c r="CH40" s="15">
        <f t="shared" si="53"/>
        <v>10.403</v>
      </c>
      <c r="CI40" s="16">
        <f t="shared" si="54"/>
        <v>10.081</v>
      </c>
      <c r="CJ40" s="18">
        <f t="shared" si="55"/>
        <v>0.12200000000000166</v>
      </c>
      <c r="CK40" s="15">
        <f t="shared" si="56"/>
        <v>11.071</v>
      </c>
      <c r="CL40" s="16">
        <f t="shared" si="57"/>
        <v>10.609</v>
      </c>
      <c r="CM40" s="18">
        <f t="shared" si="58"/>
        <v>0.26200000000000045</v>
      </c>
      <c r="CN40" s="15">
        <f t="shared" si="60"/>
        <v>11.551</v>
      </c>
      <c r="CO40" s="16">
        <f t="shared" si="61"/>
        <v>11.187</v>
      </c>
      <c r="CP40" s="18">
        <f t="shared" si="59"/>
        <v>0.16400000000000148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N40"/>
  <sheetViews>
    <sheetView zoomScalePageLayoutView="0" workbookViewId="0" topLeftCell="AW1">
      <selection activeCell="AW1" sqref="AW1"/>
    </sheetView>
  </sheetViews>
  <sheetFormatPr defaultColWidth="9.140625" defaultRowHeight="15"/>
  <cols>
    <col min="1" max="1" width="0" style="0" hidden="1" customWidth="1"/>
    <col min="2" max="2" width="17.421875" style="0" hidden="1" customWidth="1"/>
    <col min="3" max="11" width="0" style="0" hidden="1" customWidth="1"/>
    <col min="12" max="12" width="10.7109375" style="0" hidden="1" customWidth="1"/>
    <col min="13" max="17" width="0" style="0" hidden="1" customWidth="1"/>
    <col min="18" max="18" width="16.57421875" style="0" hidden="1" customWidth="1"/>
    <col min="19" max="27" width="0" style="0" hidden="1" customWidth="1"/>
    <col min="28" max="28" width="9.7109375" style="0" hidden="1" customWidth="1"/>
    <col min="29" max="33" width="0" style="0" hidden="1" customWidth="1"/>
    <col min="34" max="34" width="19.00390625" style="0" hidden="1" customWidth="1"/>
    <col min="35" max="48" width="0" style="0" hidden="1" customWidth="1"/>
    <col min="50" max="50" width="8.7109375" style="0" customWidth="1"/>
    <col min="51" max="52" width="5.7109375" style="5" customWidth="1"/>
    <col min="53" max="53" width="6.7109375" style="32" bestFit="1" customWidth="1"/>
    <col min="54" max="55" width="5.7109375" style="5" customWidth="1"/>
    <col min="56" max="56" width="6.7109375" style="32" bestFit="1" customWidth="1"/>
    <col min="57" max="58" width="5.7109375" style="5" customWidth="1"/>
    <col min="59" max="59" width="7.7109375" style="2" bestFit="1" customWidth="1"/>
    <col min="60" max="61" width="5.7109375" style="5" customWidth="1"/>
    <col min="62" max="62" width="6.7109375" style="26" bestFit="1" customWidth="1"/>
    <col min="63" max="64" width="5.7109375" style="5" customWidth="1"/>
    <col min="65" max="65" width="7.7109375" style="26" bestFit="1" customWidth="1"/>
    <col min="66" max="67" width="5.7109375" style="5" customWidth="1"/>
    <col min="68" max="68" width="6.7109375" style="26" bestFit="1" customWidth="1"/>
    <col min="69" max="70" width="5.7109375" style="5" customWidth="1"/>
    <col min="71" max="71" width="6.7109375" style="26" bestFit="1" customWidth="1"/>
    <col min="72" max="73" width="5.7109375" style="5" customWidth="1"/>
    <col min="74" max="74" width="6.7109375" style="20" bestFit="1" customWidth="1"/>
    <col min="75" max="76" width="5.7109375" style="5" customWidth="1"/>
    <col min="77" max="77" width="6.7109375" style="20" bestFit="1" customWidth="1"/>
    <col min="78" max="79" width="5.7109375" style="5" customWidth="1"/>
    <col min="80" max="80" width="6.7109375" style="5" bestFit="1" customWidth="1"/>
    <col min="81" max="92" width="5.7109375" style="0" customWidth="1"/>
  </cols>
  <sheetData>
    <row r="1" spans="2:50" ht="15">
      <c r="B1" t="s">
        <v>4</v>
      </c>
      <c r="AX1" s="9" t="s">
        <v>22</v>
      </c>
    </row>
    <row r="2" spans="2:34" ht="15">
      <c r="B2" t="s">
        <v>0</v>
      </c>
      <c r="R2" t="s">
        <v>5</v>
      </c>
      <c r="AH2" t="s">
        <v>6</v>
      </c>
    </row>
    <row r="3" spans="2:50" ht="15">
      <c r="B3" t="s">
        <v>3</v>
      </c>
      <c r="C3">
        <v>152</v>
      </c>
      <c r="D3">
        <v>167</v>
      </c>
      <c r="E3">
        <v>182</v>
      </c>
      <c r="F3">
        <v>197</v>
      </c>
      <c r="G3">
        <v>213</v>
      </c>
      <c r="H3">
        <v>228</v>
      </c>
      <c r="I3">
        <v>244</v>
      </c>
      <c r="J3">
        <v>259</v>
      </c>
      <c r="K3">
        <v>274</v>
      </c>
      <c r="L3">
        <v>289</v>
      </c>
      <c r="M3">
        <v>305</v>
      </c>
      <c r="N3">
        <v>320</v>
      </c>
      <c r="O3" s="3">
        <v>335</v>
      </c>
      <c r="P3" s="3">
        <v>350</v>
      </c>
      <c r="Q3" s="3"/>
      <c r="R3" t="s">
        <v>3</v>
      </c>
      <c r="S3">
        <v>152</v>
      </c>
      <c r="T3">
        <v>167</v>
      </c>
      <c r="U3">
        <v>182</v>
      </c>
      <c r="V3">
        <v>197</v>
      </c>
      <c r="W3">
        <v>213</v>
      </c>
      <c r="X3">
        <v>228</v>
      </c>
      <c r="Y3">
        <v>244</v>
      </c>
      <c r="Z3">
        <v>259</v>
      </c>
      <c r="AA3">
        <v>274</v>
      </c>
      <c r="AB3">
        <v>289</v>
      </c>
      <c r="AC3">
        <v>305</v>
      </c>
      <c r="AD3">
        <v>320</v>
      </c>
      <c r="AE3" s="3">
        <v>335</v>
      </c>
      <c r="AF3" s="3">
        <v>350</v>
      </c>
      <c r="AH3" t="s">
        <v>3</v>
      </c>
      <c r="AI3">
        <v>152</v>
      </c>
      <c r="AJ3">
        <v>167</v>
      </c>
      <c r="AK3">
        <v>182</v>
      </c>
      <c r="AL3">
        <v>197</v>
      </c>
      <c r="AM3">
        <v>213</v>
      </c>
      <c r="AN3">
        <v>228</v>
      </c>
      <c r="AO3">
        <v>244</v>
      </c>
      <c r="AP3">
        <v>259</v>
      </c>
      <c r="AQ3">
        <v>274</v>
      </c>
      <c r="AR3">
        <v>289</v>
      </c>
      <c r="AS3">
        <v>305</v>
      </c>
      <c r="AT3">
        <v>320</v>
      </c>
      <c r="AU3" s="3">
        <v>335</v>
      </c>
      <c r="AV3" s="3">
        <v>350</v>
      </c>
      <c r="AX3" t="s">
        <v>23</v>
      </c>
    </row>
    <row r="4" spans="2:48" ht="15">
      <c r="B4" t="s">
        <v>1</v>
      </c>
      <c r="C4" s="1">
        <f aca="true" t="shared" si="0" ref="C4:L4">C3+36891</f>
        <v>37043</v>
      </c>
      <c r="D4" s="1">
        <f t="shared" si="0"/>
        <v>37058</v>
      </c>
      <c r="E4" s="1">
        <f t="shared" si="0"/>
        <v>37073</v>
      </c>
      <c r="F4" s="1">
        <f t="shared" si="0"/>
        <v>37088</v>
      </c>
      <c r="G4" s="1">
        <f t="shared" si="0"/>
        <v>37104</v>
      </c>
      <c r="H4" s="1">
        <f t="shared" si="0"/>
        <v>37119</v>
      </c>
      <c r="I4" s="1">
        <f t="shared" si="0"/>
        <v>37135</v>
      </c>
      <c r="J4" s="1">
        <f t="shared" si="0"/>
        <v>37150</v>
      </c>
      <c r="K4" s="1">
        <f t="shared" si="0"/>
        <v>37165</v>
      </c>
      <c r="L4" s="1">
        <f t="shared" si="0"/>
        <v>37180</v>
      </c>
      <c r="M4" s="1">
        <v>37196</v>
      </c>
      <c r="N4" s="1">
        <v>37211</v>
      </c>
      <c r="O4" s="1">
        <v>37226</v>
      </c>
      <c r="P4" s="1">
        <v>37241</v>
      </c>
      <c r="Q4" s="1"/>
      <c r="R4" t="s">
        <v>1</v>
      </c>
      <c r="S4" s="1">
        <f aca="true" t="shared" si="1" ref="S4:AB4">S3+36891</f>
        <v>37043</v>
      </c>
      <c r="T4" s="1">
        <f t="shared" si="1"/>
        <v>37058</v>
      </c>
      <c r="U4" s="1">
        <f t="shared" si="1"/>
        <v>37073</v>
      </c>
      <c r="V4" s="1">
        <f t="shared" si="1"/>
        <v>37088</v>
      </c>
      <c r="W4" s="1">
        <f t="shared" si="1"/>
        <v>37104</v>
      </c>
      <c r="X4" s="1">
        <f t="shared" si="1"/>
        <v>37119</v>
      </c>
      <c r="Y4" s="1">
        <f t="shared" si="1"/>
        <v>37135</v>
      </c>
      <c r="Z4" s="1">
        <f t="shared" si="1"/>
        <v>37150</v>
      </c>
      <c r="AA4" s="1">
        <f t="shared" si="1"/>
        <v>37165</v>
      </c>
      <c r="AB4" s="1">
        <f t="shared" si="1"/>
        <v>37180</v>
      </c>
      <c r="AC4" s="1">
        <v>37196</v>
      </c>
      <c r="AD4" s="1">
        <v>37211</v>
      </c>
      <c r="AE4" s="1">
        <v>37226</v>
      </c>
      <c r="AF4" s="1">
        <v>37241</v>
      </c>
      <c r="AG4" s="1"/>
      <c r="AH4" t="s">
        <v>1</v>
      </c>
      <c r="AI4" s="1">
        <f aca="true" t="shared" si="2" ref="AI4:AR4">AI3+36891</f>
        <v>37043</v>
      </c>
      <c r="AJ4" s="1">
        <f t="shared" si="2"/>
        <v>37058</v>
      </c>
      <c r="AK4" s="1">
        <f t="shared" si="2"/>
        <v>37073</v>
      </c>
      <c r="AL4" s="1">
        <f t="shared" si="2"/>
        <v>37088</v>
      </c>
      <c r="AM4" s="1">
        <f t="shared" si="2"/>
        <v>37104</v>
      </c>
      <c r="AN4" s="1">
        <f t="shared" si="2"/>
        <v>37119</v>
      </c>
      <c r="AO4" s="1">
        <f t="shared" si="2"/>
        <v>37135</v>
      </c>
      <c r="AP4" s="1">
        <f t="shared" si="2"/>
        <v>37150</v>
      </c>
      <c r="AQ4" s="1">
        <f t="shared" si="2"/>
        <v>37165</v>
      </c>
      <c r="AR4" s="1">
        <f t="shared" si="2"/>
        <v>37180</v>
      </c>
      <c r="AS4" s="1">
        <v>37196</v>
      </c>
      <c r="AT4" s="1">
        <v>37211</v>
      </c>
      <c r="AU4" s="1">
        <v>37226</v>
      </c>
      <c r="AV4" s="1">
        <v>37241</v>
      </c>
    </row>
    <row r="5" spans="2:50" ht="21">
      <c r="B5" t="s">
        <v>2</v>
      </c>
      <c r="C5" s="1">
        <f aca="true" t="shared" si="3" ref="C5:K5">D4-1</f>
        <v>37057</v>
      </c>
      <c r="D5" s="1">
        <f t="shared" si="3"/>
        <v>37072</v>
      </c>
      <c r="E5" s="1">
        <f t="shared" si="3"/>
        <v>37087</v>
      </c>
      <c r="F5" s="1">
        <f t="shared" si="3"/>
        <v>37103</v>
      </c>
      <c r="G5" s="1">
        <f t="shared" si="3"/>
        <v>37118</v>
      </c>
      <c r="H5" s="1">
        <f t="shared" si="3"/>
        <v>37134</v>
      </c>
      <c r="I5" s="1">
        <f t="shared" si="3"/>
        <v>37149</v>
      </c>
      <c r="J5" s="1">
        <f t="shared" si="3"/>
        <v>37164</v>
      </c>
      <c r="K5" s="1">
        <f t="shared" si="3"/>
        <v>37179</v>
      </c>
      <c r="L5" s="4">
        <v>37195</v>
      </c>
      <c r="M5" s="1">
        <v>37210</v>
      </c>
      <c r="N5" s="1">
        <v>37225</v>
      </c>
      <c r="O5" s="1">
        <v>37240</v>
      </c>
      <c r="P5" s="1">
        <v>37256</v>
      </c>
      <c r="Q5" s="1"/>
      <c r="R5" t="s">
        <v>2</v>
      </c>
      <c r="S5" s="1">
        <f aca="true" t="shared" si="4" ref="S5:AA5">T4-1</f>
        <v>37057</v>
      </c>
      <c r="T5" s="1">
        <f t="shared" si="4"/>
        <v>37072</v>
      </c>
      <c r="U5" s="1">
        <f t="shared" si="4"/>
        <v>37087</v>
      </c>
      <c r="V5" s="1">
        <f t="shared" si="4"/>
        <v>37103</v>
      </c>
      <c r="W5" s="1">
        <f t="shared" si="4"/>
        <v>37118</v>
      </c>
      <c r="X5" s="1">
        <f t="shared" si="4"/>
        <v>37134</v>
      </c>
      <c r="Y5" s="1">
        <f t="shared" si="4"/>
        <v>37149</v>
      </c>
      <c r="Z5" s="1">
        <f t="shared" si="4"/>
        <v>37164</v>
      </c>
      <c r="AA5" s="1">
        <f t="shared" si="4"/>
        <v>37179</v>
      </c>
      <c r="AB5" s="1">
        <v>37195</v>
      </c>
      <c r="AC5" s="1">
        <v>37210</v>
      </c>
      <c r="AD5" s="1">
        <v>37225</v>
      </c>
      <c r="AE5" s="1">
        <v>37240</v>
      </c>
      <c r="AF5" s="1">
        <v>37256</v>
      </c>
      <c r="AG5" s="1"/>
      <c r="AH5" t="s">
        <v>2</v>
      </c>
      <c r="AI5" s="1">
        <f aca="true" t="shared" si="5" ref="AI5:AQ5">AJ4-1</f>
        <v>37057</v>
      </c>
      <c r="AJ5" s="1">
        <f t="shared" si="5"/>
        <v>37072</v>
      </c>
      <c r="AK5" s="1">
        <f t="shared" si="5"/>
        <v>37087</v>
      </c>
      <c r="AL5" s="1">
        <f t="shared" si="5"/>
        <v>37103</v>
      </c>
      <c r="AM5" s="1">
        <f t="shared" si="5"/>
        <v>37118</v>
      </c>
      <c r="AN5" s="1">
        <f t="shared" si="5"/>
        <v>37134</v>
      </c>
      <c r="AO5" s="1">
        <f t="shared" si="5"/>
        <v>37149</v>
      </c>
      <c r="AP5" s="1">
        <f t="shared" si="5"/>
        <v>37164</v>
      </c>
      <c r="AQ5" s="1">
        <f t="shared" si="5"/>
        <v>37179</v>
      </c>
      <c r="AR5" s="4">
        <v>37195</v>
      </c>
      <c r="AS5" s="1">
        <v>37210</v>
      </c>
      <c r="AT5" s="1">
        <v>37225</v>
      </c>
      <c r="AU5" s="1">
        <v>37240</v>
      </c>
      <c r="AV5" s="1">
        <v>37256</v>
      </c>
      <c r="AX5" s="17" t="s">
        <v>24</v>
      </c>
    </row>
    <row r="6" spans="2:34" ht="15">
      <c r="B6">
        <v>154</v>
      </c>
      <c r="C6">
        <v>999</v>
      </c>
      <c r="D6">
        <v>999</v>
      </c>
      <c r="E6">
        <v>999</v>
      </c>
      <c r="F6">
        <v>999</v>
      </c>
      <c r="G6">
        <v>999</v>
      </c>
      <c r="H6">
        <v>999</v>
      </c>
      <c r="I6">
        <v>999</v>
      </c>
      <c r="J6">
        <v>999</v>
      </c>
      <c r="K6">
        <v>999</v>
      </c>
      <c r="L6">
        <v>999</v>
      </c>
      <c r="M6">
        <v>999</v>
      </c>
      <c r="N6">
        <v>999</v>
      </c>
      <c r="O6">
        <v>999</v>
      </c>
      <c r="P6">
        <v>999</v>
      </c>
      <c r="R6">
        <v>154</v>
      </c>
      <c r="S6">
        <v>999</v>
      </c>
      <c r="T6">
        <v>999</v>
      </c>
      <c r="U6">
        <v>999</v>
      </c>
      <c r="V6">
        <v>999</v>
      </c>
      <c r="W6">
        <v>999</v>
      </c>
      <c r="X6">
        <v>999</v>
      </c>
      <c r="Y6">
        <v>999</v>
      </c>
      <c r="Z6">
        <v>999</v>
      </c>
      <c r="AA6">
        <v>999</v>
      </c>
      <c r="AB6">
        <v>999</v>
      </c>
      <c r="AC6">
        <v>999</v>
      </c>
      <c r="AD6">
        <v>999</v>
      </c>
      <c r="AE6">
        <v>999</v>
      </c>
      <c r="AF6">
        <v>999</v>
      </c>
      <c r="AH6">
        <v>154</v>
      </c>
    </row>
    <row r="7" spans="2:34" ht="15.75" thickBot="1">
      <c r="B7">
        <v>155</v>
      </c>
      <c r="C7">
        <v>999</v>
      </c>
      <c r="D7">
        <v>999</v>
      </c>
      <c r="E7">
        <v>999</v>
      </c>
      <c r="F7">
        <v>999</v>
      </c>
      <c r="G7">
        <v>999</v>
      </c>
      <c r="H7">
        <v>999</v>
      </c>
      <c r="I7">
        <v>999</v>
      </c>
      <c r="J7">
        <v>999</v>
      </c>
      <c r="K7">
        <v>999</v>
      </c>
      <c r="L7">
        <v>999</v>
      </c>
      <c r="M7">
        <v>999</v>
      </c>
      <c r="N7">
        <v>999</v>
      </c>
      <c r="O7">
        <v>999</v>
      </c>
      <c r="P7">
        <v>999</v>
      </c>
      <c r="R7">
        <v>155</v>
      </c>
      <c r="S7">
        <v>999</v>
      </c>
      <c r="T7">
        <v>999</v>
      </c>
      <c r="U7">
        <v>999</v>
      </c>
      <c r="V7">
        <v>999</v>
      </c>
      <c r="W7">
        <v>999</v>
      </c>
      <c r="X7">
        <v>999</v>
      </c>
      <c r="Y7">
        <v>999</v>
      </c>
      <c r="Z7">
        <v>999</v>
      </c>
      <c r="AA7">
        <v>999</v>
      </c>
      <c r="AB7">
        <v>999</v>
      </c>
      <c r="AC7">
        <v>999</v>
      </c>
      <c r="AD7">
        <v>999</v>
      </c>
      <c r="AE7">
        <v>999</v>
      </c>
      <c r="AF7">
        <v>999</v>
      </c>
      <c r="AH7">
        <v>155</v>
      </c>
    </row>
    <row r="8" spans="2:92" ht="15">
      <c r="B8">
        <v>156</v>
      </c>
      <c r="C8">
        <v>999</v>
      </c>
      <c r="D8">
        <v>999</v>
      </c>
      <c r="E8">
        <v>999</v>
      </c>
      <c r="F8">
        <v>999</v>
      </c>
      <c r="G8">
        <v>999</v>
      </c>
      <c r="H8">
        <v>999</v>
      </c>
      <c r="I8">
        <v>999</v>
      </c>
      <c r="J8">
        <v>999</v>
      </c>
      <c r="K8">
        <v>999</v>
      </c>
      <c r="L8">
        <v>999</v>
      </c>
      <c r="M8">
        <v>999</v>
      </c>
      <c r="N8">
        <v>999</v>
      </c>
      <c r="O8">
        <v>999</v>
      </c>
      <c r="P8">
        <v>999</v>
      </c>
      <c r="R8">
        <v>156</v>
      </c>
      <c r="S8">
        <v>999</v>
      </c>
      <c r="T8">
        <v>999</v>
      </c>
      <c r="U8">
        <v>999</v>
      </c>
      <c r="V8">
        <v>999</v>
      </c>
      <c r="W8">
        <v>999</v>
      </c>
      <c r="X8">
        <v>999</v>
      </c>
      <c r="Y8">
        <v>999</v>
      </c>
      <c r="Z8">
        <v>999</v>
      </c>
      <c r="AA8">
        <v>999</v>
      </c>
      <c r="AB8">
        <v>999</v>
      </c>
      <c r="AC8">
        <v>999</v>
      </c>
      <c r="AD8">
        <v>999</v>
      </c>
      <c r="AE8">
        <v>999</v>
      </c>
      <c r="AF8">
        <v>999</v>
      </c>
      <c r="AH8">
        <v>156</v>
      </c>
      <c r="AX8" s="6" t="s">
        <v>7</v>
      </c>
      <c r="AY8" s="10"/>
      <c r="AZ8" s="11" t="s">
        <v>8</v>
      </c>
      <c r="BA8" s="33"/>
      <c r="BB8" s="13"/>
      <c r="BC8" s="14" t="s">
        <v>9</v>
      </c>
      <c r="BD8" s="35"/>
      <c r="BE8" s="13"/>
      <c r="BF8" s="11" t="s">
        <v>10</v>
      </c>
      <c r="BG8" s="36"/>
      <c r="BH8" s="13"/>
      <c r="BI8" s="11" t="s">
        <v>11</v>
      </c>
      <c r="BJ8" s="27"/>
      <c r="BK8" s="13"/>
      <c r="BL8" s="11" t="s">
        <v>12</v>
      </c>
      <c r="BM8" s="27"/>
      <c r="BN8" s="13"/>
      <c r="BO8" s="14" t="s">
        <v>13</v>
      </c>
      <c r="BP8" s="29"/>
      <c r="BQ8" s="13"/>
      <c r="BR8" s="11" t="s">
        <v>14</v>
      </c>
      <c r="BS8" s="27"/>
      <c r="BT8" s="13"/>
      <c r="BU8" s="11" t="s">
        <v>15</v>
      </c>
      <c r="BV8" s="21"/>
      <c r="BW8" s="13"/>
      <c r="BX8" s="11" t="s">
        <v>16</v>
      </c>
      <c r="BY8" s="21"/>
      <c r="BZ8" s="13"/>
      <c r="CA8" s="11" t="s">
        <v>17</v>
      </c>
      <c r="CB8" s="12"/>
      <c r="CC8" s="13"/>
      <c r="CD8" s="11" t="s">
        <v>18</v>
      </c>
      <c r="CE8" s="12"/>
      <c r="CF8" s="13"/>
      <c r="CG8" s="11" t="s">
        <v>19</v>
      </c>
      <c r="CH8" s="12"/>
      <c r="CI8" s="13"/>
      <c r="CJ8" s="11" t="s">
        <v>20</v>
      </c>
      <c r="CK8" s="12"/>
      <c r="CL8" s="13"/>
      <c r="CM8" s="11" t="s">
        <v>21</v>
      </c>
      <c r="CN8" s="12"/>
    </row>
    <row r="9" spans="2:92" ht="15">
      <c r="B9">
        <v>157</v>
      </c>
      <c r="C9">
        <v>9.4015</v>
      </c>
      <c r="D9">
        <v>9.6637</v>
      </c>
      <c r="E9">
        <v>9.461</v>
      </c>
      <c r="F9">
        <v>9.4277</v>
      </c>
      <c r="G9">
        <v>9.5492</v>
      </c>
      <c r="H9">
        <v>9.9279</v>
      </c>
      <c r="I9">
        <v>9.9595</v>
      </c>
      <c r="J9">
        <v>9.8988</v>
      </c>
      <c r="K9">
        <v>10.069</v>
      </c>
      <c r="L9">
        <v>10.486</v>
      </c>
      <c r="M9">
        <v>10.833</v>
      </c>
      <c r="N9">
        <v>10.794</v>
      </c>
      <c r="O9">
        <v>11.502</v>
      </c>
      <c r="P9">
        <v>11.386</v>
      </c>
      <c r="R9">
        <v>157</v>
      </c>
      <c r="S9">
        <v>9.2327</v>
      </c>
      <c r="T9">
        <v>9.4409</v>
      </c>
      <c r="U9">
        <v>8.9419</v>
      </c>
      <c r="V9">
        <v>8.9278</v>
      </c>
      <c r="W9">
        <v>9.0601</v>
      </c>
      <c r="X9">
        <v>9.2244</v>
      </c>
      <c r="Y9">
        <v>9.3953</v>
      </c>
      <c r="Z9">
        <v>9.5752</v>
      </c>
      <c r="AA9">
        <v>9.8132</v>
      </c>
      <c r="AB9">
        <v>10.398</v>
      </c>
      <c r="AC9">
        <v>10.593</v>
      </c>
      <c r="AD9">
        <v>10.823</v>
      </c>
      <c r="AE9">
        <v>11.41</v>
      </c>
      <c r="AF9">
        <v>999</v>
      </c>
      <c r="AG9" s="2"/>
      <c r="AH9">
        <v>157</v>
      </c>
      <c r="AI9" s="5">
        <f aca="true" t="shared" si="6" ref="AI9:AI40">S9-C9</f>
        <v>-0.16880000000000095</v>
      </c>
      <c r="AJ9" s="5">
        <f aca="true" t="shared" si="7" ref="AJ9:AJ40">T9-D9</f>
        <v>-0.22280000000000122</v>
      </c>
      <c r="AK9" s="5">
        <f aca="true" t="shared" si="8" ref="AK9:AK40">U9-E9</f>
        <v>-0.5190999999999999</v>
      </c>
      <c r="AL9" s="5">
        <f aca="true" t="shared" si="9" ref="AL9:AL40">V9-F9</f>
        <v>-0.49990000000000023</v>
      </c>
      <c r="AM9" s="5">
        <f aca="true" t="shared" si="10" ref="AM9:AM40">W9-G9</f>
        <v>-0.48910000000000053</v>
      </c>
      <c r="AN9" s="5">
        <f aca="true" t="shared" si="11" ref="AN9:AN40">X9-H9</f>
        <v>-0.7035</v>
      </c>
      <c r="AO9" s="5">
        <f aca="true" t="shared" si="12" ref="AO9:AO40">Y9-I9</f>
        <v>-0.5641999999999996</v>
      </c>
      <c r="AP9" s="5">
        <f aca="true" t="shared" si="13" ref="AP9:AP40">Z9-J9</f>
        <v>-0.323599999999999</v>
      </c>
      <c r="AQ9" s="5">
        <f aca="true" t="shared" si="14" ref="AQ9:AQ40">AA9-K9</f>
        <v>-0.2558000000000007</v>
      </c>
      <c r="AR9" s="5">
        <f aca="true" t="shared" si="15" ref="AR9:AR40">AB9-L9</f>
        <v>-0.08800000000000097</v>
      </c>
      <c r="AS9" s="5">
        <f aca="true" t="shared" si="16" ref="AS9:AS40">AC9-M9</f>
        <v>-0.2400000000000002</v>
      </c>
      <c r="AT9" s="5">
        <f aca="true" t="shared" si="17" ref="AT9:AT40">AD9-N9</f>
        <v>0.028999999999999915</v>
      </c>
      <c r="AU9" s="5">
        <f aca="true" t="shared" si="18" ref="AU9:AU40">AE9-O9</f>
        <v>-0.09200000000000053</v>
      </c>
      <c r="AV9" s="5"/>
      <c r="AX9" s="7">
        <v>157</v>
      </c>
      <c r="AY9" s="15">
        <f aca="true" t="shared" si="19" ref="AY9:AY40">$S9</f>
        <v>9.2327</v>
      </c>
      <c r="AZ9" s="16">
        <f aca="true" t="shared" si="20" ref="AZ9:AZ40">$C9</f>
        <v>9.4015</v>
      </c>
      <c r="BA9" s="34">
        <f>IF((AY9-0.2-AZ9)&gt;0,(ROUND(AY9-0.2-AZ9,1)),0)</f>
        <v>0</v>
      </c>
      <c r="BB9" s="15">
        <f aca="true" t="shared" si="21" ref="BB9:BB40">$T9</f>
        <v>9.4409</v>
      </c>
      <c r="BC9" s="16">
        <f aca="true" t="shared" si="22" ref="BC9:BC40">$D9</f>
        <v>9.6637</v>
      </c>
      <c r="BD9" s="34">
        <f>IF((BB9-0.2-BC9)&gt;0,(ROUND((BB9-0.2-BC9),1)),0)</f>
        <v>0</v>
      </c>
      <c r="BE9" s="15">
        <f aca="true" t="shared" si="23" ref="BE9:BE40">$U9</f>
        <v>8.9419</v>
      </c>
      <c r="BF9" s="16">
        <f aca="true" t="shared" si="24" ref="BF9:BF40">$E9</f>
        <v>9.461</v>
      </c>
      <c r="BG9" s="18">
        <f>IF((BE9-0.2-BF9)&gt;0,(ROUND((BE9-0.2-BF9),1)),0)</f>
        <v>0</v>
      </c>
      <c r="BH9" s="15">
        <f aca="true" t="shared" si="25" ref="BH9:BH40">$V9</f>
        <v>8.9278</v>
      </c>
      <c r="BI9" s="16">
        <f aca="true" t="shared" si="26" ref="BI9:BI40">$F9</f>
        <v>9.4277</v>
      </c>
      <c r="BJ9" s="18">
        <f>IF((BH9-0.2-BI9)&gt;0,(ROUND((BH9-0.2-BI9),1)),0)</f>
        <v>0</v>
      </c>
      <c r="BK9" s="15">
        <f aca="true" t="shared" si="27" ref="BK9:BK40">$W9</f>
        <v>9.0601</v>
      </c>
      <c r="BL9" s="16">
        <f aca="true" t="shared" si="28" ref="BL9:BL40">$G9</f>
        <v>9.5492</v>
      </c>
      <c r="BM9" s="18">
        <f>IF((BK9-0.2-BL9)&gt;0,(ROUND((BK9-0.2-BL9),1)),0)</f>
        <v>0</v>
      </c>
      <c r="BN9" s="15">
        <f aca="true" t="shared" si="29" ref="BN9:BN40">$X9</f>
        <v>9.2244</v>
      </c>
      <c r="BO9" s="16">
        <f aca="true" t="shared" si="30" ref="BO9:BO40">$H9</f>
        <v>9.9279</v>
      </c>
      <c r="BP9" s="18">
        <f>IF((BN9-0.2-BO9)&gt;0,(ROUND((BN9-0.2-BO9),1)),0)</f>
        <v>0</v>
      </c>
      <c r="BQ9" s="15">
        <f aca="true" t="shared" si="31" ref="BQ9:BQ40">$Y9</f>
        <v>9.3953</v>
      </c>
      <c r="BR9" s="16">
        <f aca="true" t="shared" si="32" ref="BR9:BR40">$I9</f>
        <v>9.9595</v>
      </c>
      <c r="BS9" s="18">
        <f>IF((BQ9-0.2-BR9)&gt;0,(ROUND((BQ9-0.2-BR9),1)),0)</f>
        <v>0</v>
      </c>
      <c r="BT9" s="15">
        <f aca="true" t="shared" si="33" ref="BT9:BT40">$Z9</f>
        <v>9.5752</v>
      </c>
      <c r="BU9" s="16">
        <f aca="true" t="shared" si="34" ref="BU9:BU40">$J9</f>
        <v>9.8988</v>
      </c>
      <c r="BV9" s="18">
        <f>IF((BT9-0.2-BU9)&gt;0,(ROUND((BT9-0.2-BU9),1)),0)</f>
        <v>0</v>
      </c>
      <c r="BW9" s="15">
        <f aca="true" t="shared" si="35" ref="BW9:BW40">$AA9</f>
        <v>9.8132</v>
      </c>
      <c r="BX9" s="16">
        <f aca="true" t="shared" si="36" ref="BX9:BX40">$K9</f>
        <v>10.069</v>
      </c>
      <c r="BY9" s="18">
        <f>IF((BW9-0.2-BX9)&gt;0,(ROUND((BW9-0.2-BX9),1)),0)</f>
        <v>0</v>
      </c>
      <c r="BZ9" s="15">
        <f aca="true" t="shared" si="37" ref="BZ9:BZ40">$AB9</f>
        <v>10.398</v>
      </c>
      <c r="CA9" s="16">
        <f aca="true" t="shared" si="38" ref="CA9:CA40">$L9</f>
        <v>10.486</v>
      </c>
      <c r="CB9" s="18">
        <f>IF((BZ9-0.2-CA9)&gt;0,(ROUND((BZ9-0.2-CA9),1)),0)</f>
        <v>0</v>
      </c>
      <c r="CC9" s="15">
        <f aca="true" t="shared" si="39" ref="CC9:CC40">$AC9</f>
        <v>10.593</v>
      </c>
      <c r="CD9" s="16">
        <f aca="true" t="shared" si="40" ref="CD9:CD40">$M9</f>
        <v>10.833</v>
      </c>
      <c r="CE9" s="18">
        <v>0</v>
      </c>
      <c r="CF9" s="15">
        <f aca="true" t="shared" si="41" ref="CF9:CF40">$AD9</f>
        <v>10.823</v>
      </c>
      <c r="CG9" s="16">
        <f aca="true" t="shared" si="42" ref="CG9:CG40">$N9</f>
        <v>10.794</v>
      </c>
      <c r="CH9" s="18">
        <v>0</v>
      </c>
      <c r="CI9" s="15">
        <f aca="true" t="shared" si="43" ref="CI9:CI40">$AE9</f>
        <v>11.41</v>
      </c>
      <c r="CJ9" s="16">
        <f aca="true" t="shared" si="44" ref="CJ9:CJ40">$O9</f>
        <v>11.502</v>
      </c>
      <c r="CK9" s="18">
        <v>0</v>
      </c>
      <c r="CL9" s="15"/>
      <c r="CM9" s="16"/>
      <c r="CN9" s="18">
        <v>0</v>
      </c>
    </row>
    <row r="10" spans="2:92" ht="15">
      <c r="B10">
        <v>158</v>
      </c>
      <c r="C10">
        <v>9.6577</v>
      </c>
      <c r="D10">
        <v>9.7887</v>
      </c>
      <c r="E10">
        <v>9.4928</v>
      </c>
      <c r="F10">
        <v>9.599</v>
      </c>
      <c r="G10">
        <v>9.646</v>
      </c>
      <c r="H10">
        <v>9.8413</v>
      </c>
      <c r="I10">
        <v>9.9855</v>
      </c>
      <c r="J10">
        <v>9.9055</v>
      </c>
      <c r="K10">
        <v>10.077</v>
      </c>
      <c r="L10">
        <v>10.546</v>
      </c>
      <c r="M10">
        <v>10.854</v>
      </c>
      <c r="N10">
        <v>10.8</v>
      </c>
      <c r="O10">
        <v>11.49</v>
      </c>
      <c r="P10">
        <v>11.543</v>
      </c>
      <c r="R10">
        <v>158</v>
      </c>
      <c r="S10">
        <v>9.4186</v>
      </c>
      <c r="T10">
        <v>9.424</v>
      </c>
      <c r="U10">
        <v>9.0588</v>
      </c>
      <c r="V10">
        <v>9.109</v>
      </c>
      <c r="W10">
        <v>9.1415</v>
      </c>
      <c r="X10">
        <v>9.3055</v>
      </c>
      <c r="Y10">
        <v>9.4626</v>
      </c>
      <c r="Z10">
        <v>9.6294</v>
      </c>
      <c r="AA10">
        <v>9.9927</v>
      </c>
      <c r="AB10">
        <v>10.492</v>
      </c>
      <c r="AC10">
        <v>10.667</v>
      </c>
      <c r="AD10">
        <v>10.804</v>
      </c>
      <c r="AE10">
        <v>11.426</v>
      </c>
      <c r="AF10">
        <v>11.497</v>
      </c>
      <c r="AG10" s="2"/>
      <c r="AH10">
        <v>158</v>
      </c>
      <c r="AI10" s="5">
        <f t="shared" si="6"/>
        <v>-0.23910000000000053</v>
      </c>
      <c r="AJ10" s="5">
        <f t="shared" si="7"/>
        <v>-0.3647000000000009</v>
      </c>
      <c r="AK10" s="5">
        <f t="shared" si="8"/>
        <v>-0.43400000000000105</v>
      </c>
      <c r="AL10" s="5">
        <f t="shared" si="9"/>
        <v>-0.4900000000000002</v>
      </c>
      <c r="AM10" s="5">
        <f t="shared" si="10"/>
        <v>-0.5045000000000002</v>
      </c>
      <c r="AN10" s="5">
        <f t="shared" si="11"/>
        <v>-0.5358</v>
      </c>
      <c r="AO10" s="5">
        <f t="shared" si="12"/>
        <v>-0.5228999999999999</v>
      </c>
      <c r="AP10" s="5">
        <f t="shared" si="13"/>
        <v>-0.27609999999999957</v>
      </c>
      <c r="AQ10" s="5">
        <f t="shared" si="14"/>
        <v>-0.08430000000000071</v>
      </c>
      <c r="AR10" s="5">
        <f t="shared" si="15"/>
        <v>-0.053999999999998494</v>
      </c>
      <c r="AS10" s="5">
        <f t="shared" si="16"/>
        <v>-0.1869999999999994</v>
      </c>
      <c r="AT10" s="5">
        <f t="shared" si="17"/>
        <v>0.0039999999999995595</v>
      </c>
      <c r="AU10" s="5">
        <f t="shared" si="18"/>
        <v>-0.06400000000000006</v>
      </c>
      <c r="AV10" s="5">
        <f aca="true" t="shared" si="45" ref="AV10:AV40">AF10-P10</f>
        <v>-0.045999999999999375</v>
      </c>
      <c r="AX10" s="8">
        <v>158</v>
      </c>
      <c r="AY10" s="15">
        <f t="shared" si="19"/>
        <v>9.4186</v>
      </c>
      <c r="AZ10" s="16">
        <f t="shared" si="20"/>
        <v>9.6577</v>
      </c>
      <c r="BA10" s="34">
        <f aca="true" t="shared" si="46" ref="BA10:BA40">IF((AY10-0.2-AZ10)&gt;0,(ROUND(AY10-0.2-AZ10,1)),0)</f>
        <v>0</v>
      </c>
      <c r="BB10" s="15">
        <f t="shared" si="21"/>
        <v>9.424</v>
      </c>
      <c r="BC10" s="16">
        <f t="shared" si="22"/>
        <v>9.7887</v>
      </c>
      <c r="BD10" s="34">
        <f aca="true" t="shared" si="47" ref="BD10:BD40">IF((BB10-0.2-BC10)&gt;0,(ROUND((BB10-0.2-BC10),1)),0)</f>
        <v>0</v>
      </c>
      <c r="BE10" s="15">
        <f t="shared" si="23"/>
        <v>9.0588</v>
      </c>
      <c r="BF10" s="16">
        <f t="shared" si="24"/>
        <v>9.4928</v>
      </c>
      <c r="BG10" s="18">
        <f aca="true" t="shared" si="48" ref="BG10:BG40">IF((BE10-0.2-BF10)&gt;0,(ROUND((BE10-0.2-BF10),1)),0)</f>
        <v>0</v>
      </c>
      <c r="BH10" s="15">
        <f t="shared" si="25"/>
        <v>9.109</v>
      </c>
      <c r="BI10" s="16">
        <f t="shared" si="26"/>
        <v>9.599</v>
      </c>
      <c r="BJ10" s="18">
        <f aca="true" t="shared" si="49" ref="BJ10:BJ40">IF((BH10-0.2-BI10)&gt;0,(ROUND((BH10-0.2-BI10),1)),0)</f>
        <v>0</v>
      </c>
      <c r="BK10" s="15">
        <f t="shared" si="27"/>
        <v>9.1415</v>
      </c>
      <c r="BL10" s="16">
        <f t="shared" si="28"/>
        <v>9.646</v>
      </c>
      <c r="BM10" s="18">
        <f aca="true" t="shared" si="50" ref="BM10:BM40">IF((BK10-0.2-BL10)&gt;0,(ROUND((BK10-0.2-BL10),1)),0)</f>
        <v>0</v>
      </c>
      <c r="BN10" s="15">
        <f t="shared" si="29"/>
        <v>9.3055</v>
      </c>
      <c r="BO10" s="16">
        <f t="shared" si="30"/>
        <v>9.8413</v>
      </c>
      <c r="BP10" s="18">
        <f aca="true" t="shared" si="51" ref="BP10:BP40">IF((BN10-0.2-BO10)&gt;0,(ROUND((BN10-0.2-BO10),1)),0)</f>
        <v>0</v>
      </c>
      <c r="BQ10" s="15">
        <f t="shared" si="31"/>
        <v>9.4626</v>
      </c>
      <c r="BR10" s="16">
        <f t="shared" si="32"/>
        <v>9.9855</v>
      </c>
      <c r="BS10" s="18">
        <f aca="true" t="shared" si="52" ref="BS10:BS40">IF((BQ10-0.2-BR10)&gt;0,(ROUND((BQ10-0.2-BR10),1)),0)</f>
        <v>0</v>
      </c>
      <c r="BT10" s="15">
        <f t="shared" si="33"/>
        <v>9.6294</v>
      </c>
      <c r="BU10" s="16">
        <f t="shared" si="34"/>
        <v>9.9055</v>
      </c>
      <c r="BV10" s="18">
        <f aca="true" t="shared" si="53" ref="BV10:BV40">IF((BT10-0.2-BU10)&gt;0,(ROUND((BT10-0.2-BU10),1)),0)</f>
        <v>0</v>
      </c>
      <c r="BW10" s="15">
        <f t="shared" si="35"/>
        <v>9.9927</v>
      </c>
      <c r="BX10" s="16">
        <f t="shared" si="36"/>
        <v>10.077</v>
      </c>
      <c r="BY10" s="18">
        <f aca="true" t="shared" si="54" ref="BY10:BY40">IF((BW10-0.2-BX10)&gt;0,(ROUND((BW10-0.2-BX10),1)),0)</f>
        <v>0</v>
      </c>
      <c r="BZ10" s="15">
        <f t="shared" si="37"/>
        <v>10.492</v>
      </c>
      <c r="CA10" s="16">
        <f t="shared" si="38"/>
        <v>10.546</v>
      </c>
      <c r="CB10" s="18">
        <f aca="true" t="shared" si="55" ref="CB10:CB40">IF((BZ10-0.2-CA10)&gt;0,(ROUND((BZ10-0.2-CA10),1)),0)</f>
        <v>0</v>
      </c>
      <c r="CC10" s="15">
        <f t="shared" si="39"/>
        <v>10.667</v>
      </c>
      <c r="CD10" s="16">
        <f t="shared" si="40"/>
        <v>10.854</v>
      </c>
      <c r="CE10" s="18">
        <v>0</v>
      </c>
      <c r="CF10" s="15">
        <f t="shared" si="41"/>
        <v>10.804</v>
      </c>
      <c r="CG10" s="16">
        <f t="shared" si="42"/>
        <v>10.8</v>
      </c>
      <c r="CH10" s="18">
        <v>0</v>
      </c>
      <c r="CI10" s="15">
        <f t="shared" si="43"/>
        <v>11.426</v>
      </c>
      <c r="CJ10" s="16">
        <f t="shared" si="44"/>
        <v>11.49</v>
      </c>
      <c r="CK10" s="18">
        <v>0</v>
      </c>
      <c r="CL10" s="15">
        <f aca="true" t="shared" si="56" ref="CL10:CL40">$AF10</f>
        <v>11.497</v>
      </c>
      <c r="CM10" s="16">
        <f aca="true" t="shared" si="57" ref="CM10:CM40">$P10</f>
        <v>11.543</v>
      </c>
      <c r="CN10" s="18">
        <v>0</v>
      </c>
    </row>
    <row r="11" spans="2:92" ht="15">
      <c r="B11">
        <v>159</v>
      </c>
      <c r="C11">
        <v>9.8449</v>
      </c>
      <c r="D11">
        <v>9.8628</v>
      </c>
      <c r="E11">
        <v>9.5278</v>
      </c>
      <c r="F11">
        <v>9.6216</v>
      </c>
      <c r="G11">
        <v>9.6266</v>
      </c>
      <c r="H11">
        <v>9.7826</v>
      </c>
      <c r="I11">
        <v>9.9308</v>
      </c>
      <c r="J11">
        <v>9.8485</v>
      </c>
      <c r="K11">
        <v>10.091</v>
      </c>
      <c r="L11">
        <v>10.557</v>
      </c>
      <c r="M11">
        <v>10.887</v>
      </c>
      <c r="N11">
        <v>10.814</v>
      </c>
      <c r="O11">
        <v>11.486</v>
      </c>
      <c r="P11">
        <v>11.578</v>
      </c>
      <c r="R11">
        <v>159</v>
      </c>
      <c r="S11">
        <v>9.5371</v>
      </c>
      <c r="T11">
        <v>9.4565</v>
      </c>
      <c r="U11">
        <v>9.1285</v>
      </c>
      <c r="V11">
        <v>9.1923</v>
      </c>
      <c r="W11">
        <v>9.1907</v>
      </c>
      <c r="X11">
        <v>9.3231</v>
      </c>
      <c r="Y11">
        <v>9.4653</v>
      </c>
      <c r="Z11">
        <v>9.6165</v>
      </c>
      <c r="AA11">
        <v>10.005</v>
      </c>
      <c r="AB11">
        <v>10.509</v>
      </c>
      <c r="AC11">
        <v>10.702</v>
      </c>
      <c r="AD11">
        <v>10.825</v>
      </c>
      <c r="AE11">
        <v>11.428</v>
      </c>
      <c r="AF11">
        <v>11.505</v>
      </c>
      <c r="AG11" s="2"/>
      <c r="AH11">
        <v>159</v>
      </c>
      <c r="AI11" s="5">
        <f t="shared" si="6"/>
        <v>-0.3078000000000003</v>
      </c>
      <c r="AJ11" s="5">
        <f t="shared" si="7"/>
        <v>-0.4062999999999999</v>
      </c>
      <c r="AK11" s="5">
        <f t="shared" si="8"/>
        <v>-0.39929999999999843</v>
      </c>
      <c r="AL11" s="5">
        <f t="shared" si="9"/>
        <v>-0.42930000000000135</v>
      </c>
      <c r="AM11" s="5">
        <f t="shared" si="10"/>
        <v>-0.4359000000000002</v>
      </c>
      <c r="AN11" s="5">
        <f t="shared" si="11"/>
        <v>-0.45950000000000024</v>
      </c>
      <c r="AO11" s="5">
        <f t="shared" si="12"/>
        <v>-0.46550000000000047</v>
      </c>
      <c r="AP11" s="5">
        <f t="shared" si="13"/>
        <v>-0.23199999999999932</v>
      </c>
      <c r="AQ11" s="5">
        <f t="shared" si="14"/>
        <v>-0.08599999999999852</v>
      </c>
      <c r="AR11" s="5">
        <f t="shared" si="15"/>
        <v>-0.04800000000000004</v>
      </c>
      <c r="AS11" s="5">
        <f t="shared" si="16"/>
        <v>-0.1850000000000005</v>
      </c>
      <c r="AT11" s="5">
        <f t="shared" si="17"/>
        <v>0.010999999999999233</v>
      </c>
      <c r="AU11" s="5">
        <f t="shared" si="18"/>
        <v>-0.05799999999999983</v>
      </c>
      <c r="AV11" s="5">
        <f t="shared" si="45"/>
        <v>-0.07299999999999862</v>
      </c>
      <c r="AX11" s="8">
        <v>159</v>
      </c>
      <c r="AY11" s="15">
        <f t="shared" si="19"/>
        <v>9.5371</v>
      </c>
      <c r="AZ11" s="16">
        <f t="shared" si="20"/>
        <v>9.8449</v>
      </c>
      <c r="BA11" s="34">
        <f t="shared" si="46"/>
        <v>0</v>
      </c>
      <c r="BB11" s="15">
        <f t="shared" si="21"/>
        <v>9.4565</v>
      </c>
      <c r="BC11" s="16">
        <f t="shared" si="22"/>
        <v>9.8628</v>
      </c>
      <c r="BD11" s="34">
        <f t="shared" si="47"/>
        <v>0</v>
      </c>
      <c r="BE11" s="15">
        <f t="shared" si="23"/>
        <v>9.1285</v>
      </c>
      <c r="BF11" s="16">
        <f t="shared" si="24"/>
        <v>9.5278</v>
      </c>
      <c r="BG11" s="18">
        <f t="shared" si="48"/>
        <v>0</v>
      </c>
      <c r="BH11" s="15">
        <f t="shared" si="25"/>
        <v>9.1923</v>
      </c>
      <c r="BI11" s="16">
        <f t="shared" si="26"/>
        <v>9.6216</v>
      </c>
      <c r="BJ11" s="18">
        <f t="shared" si="49"/>
        <v>0</v>
      </c>
      <c r="BK11" s="15">
        <f t="shared" si="27"/>
        <v>9.1907</v>
      </c>
      <c r="BL11" s="16">
        <f t="shared" si="28"/>
        <v>9.6266</v>
      </c>
      <c r="BM11" s="18">
        <f t="shared" si="50"/>
        <v>0</v>
      </c>
      <c r="BN11" s="15">
        <f t="shared" si="29"/>
        <v>9.3231</v>
      </c>
      <c r="BO11" s="16">
        <f t="shared" si="30"/>
        <v>9.7826</v>
      </c>
      <c r="BP11" s="18">
        <f t="shared" si="51"/>
        <v>0</v>
      </c>
      <c r="BQ11" s="15">
        <f t="shared" si="31"/>
        <v>9.4653</v>
      </c>
      <c r="BR11" s="16">
        <f t="shared" si="32"/>
        <v>9.9308</v>
      </c>
      <c r="BS11" s="18">
        <f t="shared" si="52"/>
        <v>0</v>
      </c>
      <c r="BT11" s="15">
        <f t="shared" si="33"/>
        <v>9.6165</v>
      </c>
      <c r="BU11" s="16">
        <f t="shared" si="34"/>
        <v>9.8485</v>
      </c>
      <c r="BV11" s="18">
        <f t="shared" si="53"/>
        <v>0</v>
      </c>
      <c r="BW11" s="15">
        <f t="shared" si="35"/>
        <v>10.005</v>
      </c>
      <c r="BX11" s="16">
        <f t="shared" si="36"/>
        <v>10.091</v>
      </c>
      <c r="BY11" s="18">
        <f t="shared" si="54"/>
        <v>0</v>
      </c>
      <c r="BZ11" s="15">
        <f t="shared" si="37"/>
        <v>10.509</v>
      </c>
      <c r="CA11" s="16">
        <f t="shared" si="38"/>
        <v>10.557</v>
      </c>
      <c r="CB11" s="18">
        <f t="shared" si="55"/>
        <v>0</v>
      </c>
      <c r="CC11" s="15">
        <f t="shared" si="39"/>
        <v>10.702</v>
      </c>
      <c r="CD11" s="16">
        <f t="shared" si="40"/>
        <v>10.887</v>
      </c>
      <c r="CE11" s="18">
        <v>0</v>
      </c>
      <c r="CF11" s="15">
        <f t="shared" si="41"/>
        <v>10.825</v>
      </c>
      <c r="CG11" s="16">
        <f t="shared" si="42"/>
        <v>10.814</v>
      </c>
      <c r="CH11" s="18">
        <v>0</v>
      </c>
      <c r="CI11" s="15">
        <f t="shared" si="43"/>
        <v>11.428</v>
      </c>
      <c r="CJ11" s="16">
        <f t="shared" si="44"/>
        <v>11.486</v>
      </c>
      <c r="CK11" s="18">
        <v>0</v>
      </c>
      <c r="CL11" s="15">
        <f t="shared" si="56"/>
        <v>11.505</v>
      </c>
      <c r="CM11" s="16">
        <f t="shared" si="57"/>
        <v>11.578</v>
      </c>
      <c r="CN11" s="18">
        <v>0</v>
      </c>
    </row>
    <row r="12" spans="2:92" ht="15">
      <c r="B12">
        <v>160</v>
      </c>
      <c r="C12">
        <v>9.8828</v>
      </c>
      <c r="D12">
        <v>9.8466</v>
      </c>
      <c r="E12">
        <v>9.4697</v>
      </c>
      <c r="F12">
        <v>9.5815</v>
      </c>
      <c r="G12">
        <v>9.5588</v>
      </c>
      <c r="H12">
        <v>9.7032</v>
      </c>
      <c r="I12">
        <v>9.8674</v>
      </c>
      <c r="J12">
        <v>9.7873</v>
      </c>
      <c r="K12">
        <v>10.1</v>
      </c>
      <c r="L12">
        <v>10.555</v>
      </c>
      <c r="M12">
        <v>10.898</v>
      </c>
      <c r="N12">
        <v>10.78</v>
      </c>
      <c r="O12">
        <v>11.478</v>
      </c>
      <c r="P12">
        <v>11.585</v>
      </c>
      <c r="R12">
        <v>160</v>
      </c>
      <c r="S12">
        <v>9.567</v>
      </c>
      <c r="T12">
        <v>9.4513</v>
      </c>
      <c r="U12">
        <v>9.1201</v>
      </c>
      <c r="V12">
        <v>9.1883</v>
      </c>
      <c r="W12">
        <v>9.1767</v>
      </c>
      <c r="X12">
        <v>9.2956</v>
      </c>
      <c r="Y12">
        <v>9.4419</v>
      </c>
      <c r="Z12">
        <v>9.5998</v>
      </c>
      <c r="AA12">
        <v>10.012</v>
      </c>
      <c r="AB12">
        <v>10.515</v>
      </c>
      <c r="AC12">
        <v>10.691</v>
      </c>
      <c r="AD12">
        <v>10.818</v>
      </c>
      <c r="AE12">
        <v>11.426</v>
      </c>
      <c r="AF12">
        <v>11.497</v>
      </c>
      <c r="AG12" s="2"/>
      <c r="AH12">
        <v>160</v>
      </c>
      <c r="AI12" s="5">
        <f t="shared" si="6"/>
        <v>-0.3157999999999994</v>
      </c>
      <c r="AJ12" s="5">
        <f t="shared" si="7"/>
        <v>-0.39530000000000065</v>
      </c>
      <c r="AK12" s="5">
        <f t="shared" si="8"/>
        <v>-0.3495999999999988</v>
      </c>
      <c r="AL12" s="5">
        <f t="shared" si="9"/>
        <v>-0.3932000000000002</v>
      </c>
      <c r="AM12" s="5">
        <f t="shared" si="10"/>
        <v>-0.38209999999999944</v>
      </c>
      <c r="AN12" s="5">
        <f t="shared" si="11"/>
        <v>-0.4076000000000004</v>
      </c>
      <c r="AO12" s="5">
        <f t="shared" si="12"/>
        <v>-0.42549999999999955</v>
      </c>
      <c r="AP12" s="5">
        <f t="shared" si="13"/>
        <v>-0.1875</v>
      </c>
      <c r="AQ12" s="5">
        <f t="shared" si="14"/>
        <v>-0.08799999999999919</v>
      </c>
      <c r="AR12" s="5">
        <f t="shared" si="15"/>
        <v>-0.03999999999999915</v>
      </c>
      <c r="AS12" s="5">
        <f t="shared" si="16"/>
        <v>-0.20699999999999896</v>
      </c>
      <c r="AT12" s="5">
        <f t="shared" si="17"/>
        <v>0.038000000000000256</v>
      </c>
      <c r="AU12" s="5">
        <f t="shared" si="18"/>
        <v>-0.0519999999999996</v>
      </c>
      <c r="AV12" s="5">
        <f t="shared" si="45"/>
        <v>-0.08800000000000097</v>
      </c>
      <c r="AX12" s="8">
        <v>160</v>
      </c>
      <c r="AY12" s="15">
        <f t="shared" si="19"/>
        <v>9.567</v>
      </c>
      <c r="AZ12" s="16">
        <f t="shared" si="20"/>
        <v>9.8828</v>
      </c>
      <c r="BA12" s="34">
        <f t="shared" si="46"/>
        <v>0</v>
      </c>
      <c r="BB12" s="15">
        <f t="shared" si="21"/>
        <v>9.4513</v>
      </c>
      <c r="BC12" s="16">
        <f t="shared" si="22"/>
        <v>9.8466</v>
      </c>
      <c r="BD12" s="34">
        <f t="shared" si="47"/>
        <v>0</v>
      </c>
      <c r="BE12" s="15">
        <f t="shared" si="23"/>
        <v>9.1201</v>
      </c>
      <c r="BF12" s="16">
        <f t="shared" si="24"/>
        <v>9.4697</v>
      </c>
      <c r="BG12" s="18">
        <f t="shared" si="48"/>
        <v>0</v>
      </c>
      <c r="BH12" s="15">
        <f t="shared" si="25"/>
        <v>9.1883</v>
      </c>
      <c r="BI12" s="16">
        <f t="shared" si="26"/>
        <v>9.5815</v>
      </c>
      <c r="BJ12" s="18">
        <f t="shared" si="49"/>
        <v>0</v>
      </c>
      <c r="BK12" s="15">
        <f t="shared" si="27"/>
        <v>9.1767</v>
      </c>
      <c r="BL12" s="16">
        <f t="shared" si="28"/>
        <v>9.5588</v>
      </c>
      <c r="BM12" s="18">
        <f t="shared" si="50"/>
        <v>0</v>
      </c>
      <c r="BN12" s="15">
        <f t="shared" si="29"/>
        <v>9.2956</v>
      </c>
      <c r="BO12" s="16">
        <f t="shared" si="30"/>
        <v>9.7032</v>
      </c>
      <c r="BP12" s="18">
        <f t="shared" si="51"/>
        <v>0</v>
      </c>
      <c r="BQ12" s="15">
        <f t="shared" si="31"/>
        <v>9.4419</v>
      </c>
      <c r="BR12" s="16">
        <f t="shared" si="32"/>
        <v>9.8674</v>
      </c>
      <c r="BS12" s="18">
        <f t="shared" si="52"/>
        <v>0</v>
      </c>
      <c r="BT12" s="15">
        <f t="shared" si="33"/>
        <v>9.5998</v>
      </c>
      <c r="BU12" s="16">
        <f t="shared" si="34"/>
        <v>9.7873</v>
      </c>
      <c r="BV12" s="18">
        <f t="shared" si="53"/>
        <v>0</v>
      </c>
      <c r="BW12" s="15">
        <f t="shared" si="35"/>
        <v>10.012</v>
      </c>
      <c r="BX12" s="16">
        <f t="shared" si="36"/>
        <v>10.1</v>
      </c>
      <c r="BY12" s="18">
        <f t="shared" si="54"/>
        <v>0</v>
      </c>
      <c r="BZ12" s="15">
        <f t="shared" si="37"/>
        <v>10.515</v>
      </c>
      <c r="CA12" s="16">
        <f t="shared" si="38"/>
        <v>10.555</v>
      </c>
      <c r="CB12" s="18">
        <f t="shared" si="55"/>
        <v>0</v>
      </c>
      <c r="CC12" s="15">
        <f t="shared" si="39"/>
        <v>10.691</v>
      </c>
      <c r="CD12" s="16">
        <f t="shared" si="40"/>
        <v>10.898</v>
      </c>
      <c r="CE12" s="18">
        <v>0</v>
      </c>
      <c r="CF12" s="15">
        <f t="shared" si="41"/>
        <v>10.818</v>
      </c>
      <c r="CG12" s="16">
        <f t="shared" si="42"/>
        <v>10.78</v>
      </c>
      <c r="CH12" s="18">
        <v>0</v>
      </c>
      <c r="CI12" s="15">
        <f t="shared" si="43"/>
        <v>11.426</v>
      </c>
      <c r="CJ12" s="16">
        <f t="shared" si="44"/>
        <v>11.478</v>
      </c>
      <c r="CK12" s="18">
        <v>0</v>
      </c>
      <c r="CL12" s="15">
        <f t="shared" si="56"/>
        <v>11.497</v>
      </c>
      <c r="CM12" s="16">
        <f t="shared" si="57"/>
        <v>11.585</v>
      </c>
      <c r="CN12" s="18">
        <v>0</v>
      </c>
    </row>
    <row r="13" spans="2:92" ht="15">
      <c r="B13">
        <v>161</v>
      </c>
      <c r="C13">
        <v>9.8683</v>
      </c>
      <c r="D13">
        <v>9.9384</v>
      </c>
      <c r="E13">
        <v>9.5185</v>
      </c>
      <c r="F13">
        <v>9.5747</v>
      </c>
      <c r="G13">
        <v>9.5469</v>
      </c>
      <c r="H13">
        <v>9.6767</v>
      </c>
      <c r="I13">
        <v>9.8445</v>
      </c>
      <c r="J13">
        <v>9.7718</v>
      </c>
      <c r="K13">
        <v>10.102</v>
      </c>
      <c r="L13">
        <v>10.542</v>
      </c>
      <c r="M13">
        <v>10.875</v>
      </c>
      <c r="N13">
        <v>10.766</v>
      </c>
      <c r="O13">
        <v>11.475</v>
      </c>
      <c r="P13">
        <v>11.569</v>
      </c>
      <c r="R13">
        <v>161</v>
      </c>
      <c r="S13">
        <v>9.5607</v>
      </c>
      <c r="T13">
        <v>9.5058</v>
      </c>
      <c r="U13">
        <v>9.1603</v>
      </c>
      <c r="V13">
        <v>9.1943</v>
      </c>
      <c r="W13">
        <v>9.1859</v>
      </c>
      <c r="X13">
        <v>9.297</v>
      </c>
      <c r="Y13">
        <v>9.446</v>
      </c>
      <c r="Z13">
        <v>9.5962</v>
      </c>
      <c r="AA13">
        <v>10.021</v>
      </c>
      <c r="AB13">
        <v>10.516</v>
      </c>
      <c r="AC13">
        <v>10.686</v>
      </c>
      <c r="AD13">
        <v>10.829</v>
      </c>
      <c r="AE13">
        <v>11.429</v>
      </c>
      <c r="AF13">
        <v>11.488</v>
      </c>
      <c r="AG13" s="2"/>
      <c r="AH13">
        <v>161</v>
      </c>
      <c r="AI13" s="5">
        <f t="shared" si="6"/>
        <v>-0.307599999999999</v>
      </c>
      <c r="AJ13" s="5">
        <f t="shared" si="7"/>
        <v>-0.432599999999999</v>
      </c>
      <c r="AK13" s="5">
        <f t="shared" si="8"/>
        <v>-0.3582000000000001</v>
      </c>
      <c r="AL13" s="5">
        <f t="shared" si="9"/>
        <v>-0.38039999999999985</v>
      </c>
      <c r="AM13" s="5">
        <f t="shared" si="10"/>
        <v>-0.36100000000000065</v>
      </c>
      <c r="AN13" s="5">
        <f t="shared" si="11"/>
        <v>-0.3796999999999997</v>
      </c>
      <c r="AO13" s="5">
        <f t="shared" si="12"/>
        <v>-0.3985000000000003</v>
      </c>
      <c r="AP13" s="5">
        <f t="shared" si="13"/>
        <v>-0.1756000000000011</v>
      </c>
      <c r="AQ13" s="5">
        <f t="shared" si="14"/>
        <v>-0.08099999999999952</v>
      </c>
      <c r="AR13" s="5">
        <f t="shared" si="15"/>
        <v>-0.0259999999999998</v>
      </c>
      <c r="AS13" s="5">
        <f t="shared" si="16"/>
        <v>-0.18900000000000006</v>
      </c>
      <c r="AT13" s="5">
        <f t="shared" si="17"/>
        <v>0.06300000000000061</v>
      </c>
      <c r="AU13" s="5">
        <f t="shared" si="18"/>
        <v>-0.045999999999999375</v>
      </c>
      <c r="AV13" s="5">
        <f t="shared" si="45"/>
        <v>-0.0810000000000013</v>
      </c>
      <c r="AX13" s="8">
        <v>161</v>
      </c>
      <c r="AY13" s="15">
        <f t="shared" si="19"/>
        <v>9.5607</v>
      </c>
      <c r="AZ13" s="16">
        <f t="shared" si="20"/>
        <v>9.8683</v>
      </c>
      <c r="BA13" s="34">
        <f t="shared" si="46"/>
        <v>0</v>
      </c>
      <c r="BB13" s="15">
        <f t="shared" si="21"/>
        <v>9.5058</v>
      </c>
      <c r="BC13" s="16">
        <f t="shared" si="22"/>
        <v>9.9384</v>
      </c>
      <c r="BD13" s="34">
        <f t="shared" si="47"/>
        <v>0</v>
      </c>
      <c r="BE13" s="15">
        <f t="shared" si="23"/>
        <v>9.1603</v>
      </c>
      <c r="BF13" s="16">
        <f t="shared" si="24"/>
        <v>9.5185</v>
      </c>
      <c r="BG13" s="18">
        <f t="shared" si="48"/>
        <v>0</v>
      </c>
      <c r="BH13" s="15">
        <f t="shared" si="25"/>
        <v>9.1943</v>
      </c>
      <c r="BI13" s="16">
        <f t="shared" si="26"/>
        <v>9.5747</v>
      </c>
      <c r="BJ13" s="18">
        <f t="shared" si="49"/>
        <v>0</v>
      </c>
      <c r="BK13" s="15">
        <f t="shared" si="27"/>
        <v>9.1859</v>
      </c>
      <c r="BL13" s="16">
        <f t="shared" si="28"/>
        <v>9.5469</v>
      </c>
      <c r="BM13" s="18">
        <f t="shared" si="50"/>
        <v>0</v>
      </c>
      <c r="BN13" s="15">
        <f t="shared" si="29"/>
        <v>9.297</v>
      </c>
      <c r="BO13" s="16">
        <f t="shared" si="30"/>
        <v>9.6767</v>
      </c>
      <c r="BP13" s="18">
        <f t="shared" si="51"/>
        <v>0</v>
      </c>
      <c r="BQ13" s="15">
        <f t="shared" si="31"/>
        <v>9.446</v>
      </c>
      <c r="BR13" s="16">
        <f t="shared" si="32"/>
        <v>9.8445</v>
      </c>
      <c r="BS13" s="18">
        <f t="shared" si="52"/>
        <v>0</v>
      </c>
      <c r="BT13" s="15">
        <f t="shared" si="33"/>
        <v>9.5962</v>
      </c>
      <c r="BU13" s="16">
        <f t="shared" si="34"/>
        <v>9.7718</v>
      </c>
      <c r="BV13" s="18">
        <f t="shared" si="53"/>
        <v>0</v>
      </c>
      <c r="BW13" s="15">
        <f t="shared" si="35"/>
        <v>10.021</v>
      </c>
      <c r="BX13" s="16">
        <f t="shared" si="36"/>
        <v>10.102</v>
      </c>
      <c r="BY13" s="18">
        <f t="shared" si="54"/>
        <v>0</v>
      </c>
      <c r="BZ13" s="15">
        <f t="shared" si="37"/>
        <v>10.516</v>
      </c>
      <c r="CA13" s="16">
        <f t="shared" si="38"/>
        <v>10.542</v>
      </c>
      <c r="CB13" s="18">
        <f t="shared" si="55"/>
        <v>0</v>
      </c>
      <c r="CC13" s="15">
        <f t="shared" si="39"/>
        <v>10.686</v>
      </c>
      <c r="CD13" s="16">
        <f t="shared" si="40"/>
        <v>10.875</v>
      </c>
      <c r="CE13" s="18">
        <v>0</v>
      </c>
      <c r="CF13" s="15">
        <f t="shared" si="41"/>
        <v>10.829</v>
      </c>
      <c r="CG13" s="16">
        <f t="shared" si="42"/>
        <v>10.766</v>
      </c>
      <c r="CH13" s="18">
        <v>0</v>
      </c>
      <c r="CI13" s="15">
        <f t="shared" si="43"/>
        <v>11.429</v>
      </c>
      <c r="CJ13" s="16">
        <f t="shared" si="44"/>
        <v>11.475</v>
      </c>
      <c r="CK13" s="18">
        <v>0</v>
      </c>
      <c r="CL13" s="15">
        <f t="shared" si="56"/>
        <v>11.488</v>
      </c>
      <c r="CM13" s="16">
        <f t="shared" si="57"/>
        <v>11.569</v>
      </c>
      <c r="CN13" s="18">
        <v>0</v>
      </c>
    </row>
    <row r="14" spans="2:92" ht="15">
      <c r="B14">
        <v>162</v>
      </c>
      <c r="C14">
        <v>9.8907</v>
      </c>
      <c r="D14">
        <v>10.005</v>
      </c>
      <c r="E14">
        <v>9.5252</v>
      </c>
      <c r="F14">
        <v>9.5861</v>
      </c>
      <c r="G14">
        <v>9.5281</v>
      </c>
      <c r="H14">
        <v>9.6133</v>
      </c>
      <c r="I14">
        <v>9.7919</v>
      </c>
      <c r="J14">
        <v>9.7361</v>
      </c>
      <c r="K14">
        <v>10.118</v>
      </c>
      <c r="L14">
        <v>10.574</v>
      </c>
      <c r="M14">
        <v>10.826</v>
      </c>
      <c r="N14">
        <v>10.733</v>
      </c>
      <c r="O14">
        <v>11.463</v>
      </c>
      <c r="P14">
        <v>11.568</v>
      </c>
      <c r="R14">
        <v>162</v>
      </c>
      <c r="S14">
        <v>9.5576</v>
      </c>
      <c r="T14">
        <v>9.5499</v>
      </c>
      <c r="U14">
        <v>9.1612</v>
      </c>
      <c r="V14">
        <v>9.1823</v>
      </c>
      <c r="W14">
        <v>9.1767</v>
      </c>
      <c r="X14">
        <v>9.2571</v>
      </c>
      <c r="Y14">
        <v>9.4118</v>
      </c>
      <c r="Z14">
        <v>9.5798</v>
      </c>
      <c r="AA14">
        <v>10.037</v>
      </c>
      <c r="AB14">
        <v>10.546</v>
      </c>
      <c r="AC14">
        <v>10.667</v>
      </c>
      <c r="AD14">
        <v>10.823</v>
      </c>
      <c r="AE14">
        <v>11.426</v>
      </c>
      <c r="AF14">
        <v>11.494</v>
      </c>
      <c r="AG14" s="2"/>
      <c r="AH14">
        <v>162</v>
      </c>
      <c r="AI14" s="5">
        <f t="shared" si="6"/>
        <v>-0.33309999999999995</v>
      </c>
      <c r="AJ14" s="5">
        <f t="shared" si="7"/>
        <v>-0.4551000000000016</v>
      </c>
      <c r="AK14" s="5">
        <f t="shared" si="8"/>
        <v>-0.36400000000000077</v>
      </c>
      <c r="AL14" s="5">
        <f t="shared" si="9"/>
        <v>-0.4038000000000004</v>
      </c>
      <c r="AM14" s="5">
        <f t="shared" si="10"/>
        <v>-0.35139999999999993</v>
      </c>
      <c r="AN14" s="5">
        <f t="shared" si="11"/>
        <v>-0.3562000000000012</v>
      </c>
      <c r="AO14" s="5">
        <f t="shared" si="12"/>
        <v>-0.38010000000000055</v>
      </c>
      <c r="AP14" s="5">
        <f t="shared" si="13"/>
        <v>-0.15629999999999988</v>
      </c>
      <c r="AQ14" s="5">
        <f t="shared" si="14"/>
        <v>-0.08099999999999952</v>
      </c>
      <c r="AR14" s="5">
        <f t="shared" si="15"/>
        <v>-0.02800000000000047</v>
      </c>
      <c r="AS14" s="5">
        <f t="shared" si="16"/>
        <v>-0.1590000000000007</v>
      </c>
      <c r="AT14" s="5">
        <f t="shared" si="17"/>
        <v>0.08999999999999986</v>
      </c>
      <c r="AU14" s="5">
        <f t="shared" si="18"/>
        <v>-0.036999999999999034</v>
      </c>
      <c r="AV14" s="5">
        <f t="shared" si="45"/>
        <v>-0.07399999999999984</v>
      </c>
      <c r="AX14" s="8">
        <v>162</v>
      </c>
      <c r="AY14" s="15">
        <f t="shared" si="19"/>
        <v>9.5576</v>
      </c>
      <c r="AZ14" s="16">
        <f t="shared" si="20"/>
        <v>9.8907</v>
      </c>
      <c r="BA14" s="34">
        <f t="shared" si="46"/>
        <v>0</v>
      </c>
      <c r="BB14" s="15">
        <f t="shared" si="21"/>
        <v>9.5499</v>
      </c>
      <c r="BC14" s="16">
        <f t="shared" si="22"/>
        <v>10.005</v>
      </c>
      <c r="BD14" s="34">
        <f t="shared" si="47"/>
        <v>0</v>
      </c>
      <c r="BE14" s="15">
        <f t="shared" si="23"/>
        <v>9.1612</v>
      </c>
      <c r="BF14" s="16">
        <f t="shared" si="24"/>
        <v>9.5252</v>
      </c>
      <c r="BG14" s="18">
        <f t="shared" si="48"/>
        <v>0</v>
      </c>
      <c r="BH14" s="15">
        <f t="shared" si="25"/>
        <v>9.1823</v>
      </c>
      <c r="BI14" s="16">
        <f t="shared" si="26"/>
        <v>9.5861</v>
      </c>
      <c r="BJ14" s="18">
        <f t="shared" si="49"/>
        <v>0</v>
      </c>
      <c r="BK14" s="15">
        <f t="shared" si="27"/>
        <v>9.1767</v>
      </c>
      <c r="BL14" s="16">
        <f t="shared" si="28"/>
        <v>9.5281</v>
      </c>
      <c r="BM14" s="18">
        <f t="shared" si="50"/>
        <v>0</v>
      </c>
      <c r="BN14" s="15">
        <f t="shared" si="29"/>
        <v>9.2571</v>
      </c>
      <c r="BO14" s="16">
        <f t="shared" si="30"/>
        <v>9.6133</v>
      </c>
      <c r="BP14" s="18">
        <f t="shared" si="51"/>
        <v>0</v>
      </c>
      <c r="BQ14" s="15">
        <f t="shared" si="31"/>
        <v>9.4118</v>
      </c>
      <c r="BR14" s="16">
        <f t="shared" si="32"/>
        <v>9.7919</v>
      </c>
      <c r="BS14" s="18">
        <f t="shared" si="52"/>
        <v>0</v>
      </c>
      <c r="BT14" s="15">
        <f t="shared" si="33"/>
        <v>9.5798</v>
      </c>
      <c r="BU14" s="16">
        <f t="shared" si="34"/>
        <v>9.7361</v>
      </c>
      <c r="BV14" s="18">
        <f t="shared" si="53"/>
        <v>0</v>
      </c>
      <c r="BW14" s="15">
        <f t="shared" si="35"/>
        <v>10.037</v>
      </c>
      <c r="BX14" s="16">
        <f t="shared" si="36"/>
        <v>10.118</v>
      </c>
      <c r="BY14" s="18">
        <f t="shared" si="54"/>
        <v>0</v>
      </c>
      <c r="BZ14" s="15">
        <f t="shared" si="37"/>
        <v>10.546</v>
      </c>
      <c r="CA14" s="16">
        <f t="shared" si="38"/>
        <v>10.574</v>
      </c>
      <c r="CB14" s="18">
        <f t="shared" si="55"/>
        <v>0</v>
      </c>
      <c r="CC14" s="15">
        <f t="shared" si="39"/>
        <v>10.667</v>
      </c>
      <c r="CD14" s="16">
        <f t="shared" si="40"/>
        <v>10.826</v>
      </c>
      <c r="CE14" s="18">
        <v>0</v>
      </c>
      <c r="CF14" s="15">
        <f t="shared" si="41"/>
        <v>10.823</v>
      </c>
      <c r="CG14" s="16">
        <f t="shared" si="42"/>
        <v>10.733</v>
      </c>
      <c r="CH14" s="18">
        <v>0</v>
      </c>
      <c r="CI14" s="15">
        <f t="shared" si="43"/>
        <v>11.426</v>
      </c>
      <c r="CJ14" s="16">
        <f t="shared" si="44"/>
        <v>11.463</v>
      </c>
      <c r="CK14" s="18">
        <v>0</v>
      </c>
      <c r="CL14" s="15">
        <f t="shared" si="56"/>
        <v>11.494</v>
      </c>
      <c r="CM14" s="16">
        <f t="shared" si="57"/>
        <v>11.568</v>
      </c>
      <c r="CN14" s="18">
        <v>0</v>
      </c>
    </row>
    <row r="15" spans="2:92" ht="15">
      <c r="B15">
        <v>163</v>
      </c>
      <c r="C15">
        <v>9.9609</v>
      </c>
      <c r="D15">
        <v>10.056</v>
      </c>
      <c r="E15">
        <v>9.5568</v>
      </c>
      <c r="F15">
        <v>9.6305</v>
      </c>
      <c r="G15">
        <v>9.5314</v>
      </c>
      <c r="H15">
        <v>9.5214</v>
      </c>
      <c r="I15">
        <v>9.7283</v>
      </c>
      <c r="J15">
        <v>9.7242</v>
      </c>
      <c r="K15">
        <v>10.115</v>
      </c>
      <c r="L15">
        <v>10.604</v>
      </c>
      <c r="M15">
        <v>10.803</v>
      </c>
      <c r="N15">
        <v>10.701</v>
      </c>
      <c r="O15">
        <v>11.445</v>
      </c>
      <c r="P15">
        <v>11.558</v>
      </c>
      <c r="R15">
        <v>163</v>
      </c>
      <c r="S15">
        <v>9.5848</v>
      </c>
      <c r="T15">
        <v>9.5886</v>
      </c>
      <c r="U15">
        <v>9.1771</v>
      </c>
      <c r="V15">
        <v>9.1722</v>
      </c>
      <c r="W15">
        <v>9.1674</v>
      </c>
      <c r="X15">
        <v>9.1798</v>
      </c>
      <c r="Y15">
        <v>9.3099</v>
      </c>
      <c r="Z15">
        <v>9.5229</v>
      </c>
      <c r="AA15">
        <v>10.011</v>
      </c>
      <c r="AB15">
        <v>10.565</v>
      </c>
      <c r="AC15">
        <v>10.657</v>
      </c>
      <c r="AD15">
        <v>10.81</v>
      </c>
      <c r="AE15">
        <v>11.423</v>
      </c>
      <c r="AF15">
        <v>11.491</v>
      </c>
      <c r="AG15" s="2"/>
      <c r="AH15">
        <v>163</v>
      </c>
      <c r="AI15" s="5">
        <f t="shared" si="6"/>
        <v>-0.376100000000001</v>
      </c>
      <c r="AJ15" s="5">
        <f t="shared" si="7"/>
        <v>-0.4673999999999996</v>
      </c>
      <c r="AK15" s="5">
        <f t="shared" si="8"/>
        <v>-0.3797000000000015</v>
      </c>
      <c r="AL15" s="5">
        <f t="shared" si="9"/>
        <v>-0.4582999999999995</v>
      </c>
      <c r="AM15" s="5">
        <f t="shared" si="10"/>
        <v>-0.363999999999999</v>
      </c>
      <c r="AN15" s="5">
        <f t="shared" si="11"/>
        <v>-0.3415999999999997</v>
      </c>
      <c r="AO15" s="5">
        <f t="shared" si="12"/>
        <v>-0.4184000000000001</v>
      </c>
      <c r="AP15" s="5">
        <f t="shared" si="13"/>
        <v>-0.2012999999999998</v>
      </c>
      <c r="AQ15" s="5">
        <f t="shared" si="14"/>
        <v>-0.10400000000000098</v>
      </c>
      <c r="AR15" s="5">
        <f t="shared" si="15"/>
        <v>-0.0389999999999997</v>
      </c>
      <c r="AS15" s="5">
        <f t="shared" si="16"/>
        <v>-0.1460000000000008</v>
      </c>
      <c r="AT15" s="5">
        <f t="shared" si="17"/>
        <v>0.10899999999999999</v>
      </c>
      <c r="AU15" s="5">
        <f t="shared" si="18"/>
        <v>-0.02200000000000024</v>
      </c>
      <c r="AV15" s="5">
        <f t="shared" si="45"/>
        <v>-0.06700000000000017</v>
      </c>
      <c r="AX15" s="8">
        <v>163</v>
      </c>
      <c r="AY15" s="15">
        <f t="shared" si="19"/>
        <v>9.5848</v>
      </c>
      <c r="AZ15" s="16">
        <f t="shared" si="20"/>
        <v>9.9609</v>
      </c>
      <c r="BA15" s="34">
        <f t="shared" si="46"/>
        <v>0</v>
      </c>
      <c r="BB15" s="15">
        <f t="shared" si="21"/>
        <v>9.5886</v>
      </c>
      <c r="BC15" s="16">
        <f t="shared" si="22"/>
        <v>10.056</v>
      </c>
      <c r="BD15" s="34">
        <f t="shared" si="47"/>
        <v>0</v>
      </c>
      <c r="BE15" s="15">
        <f t="shared" si="23"/>
        <v>9.1771</v>
      </c>
      <c r="BF15" s="16">
        <f t="shared" si="24"/>
        <v>9.5568</v>
      </c>
      <c r="BG15" s="18">
        <f t="shared" si="48"/>
        <v>0</v>
      </c>
      <c r="BH15" s="15">
        <f t="shared" si="25"/>
        <v>9.1722</v>
      </c>
      <c r="BI15" s="16">
        <f t="shared" si="26"/>
        <v>9.6305</v>
      </c>
      <c r="BJ15" s="18">
        <f t="shared" si="49"/>
        <v>0</v>
      </c>
      <c r="BK15" s="15">
        <f t="shared" si="27"/>
        <v>9.1674</v>
      </c>
      <c r="BL15" s="16">
        <f t="shared" si="28"/>
        <v>9.5314</v>
      </c>
      <c r="BM15" s="18">
        <f t="shared" si="50"/>
        <v>0</v>
      </c>
      <c r="BN15" s="15">
        <f t="shared" si="29"/>
        <v>9.1798</v>
      </c>
      <c r="BO15" s="16">
        <f t="shared" si="30"/>
        <v>9.5214</v>
      </c>
      <c r="BP15" s="18">
        <f t="shared" si="51"/>
        <v>0</v>
      </c>
      <c r="BQ15" s="15">
        <f t="shared" si="31"/>
        <v>9.3099</v>
      </c>
      <c r="BR15" s="16">
        <f t="shared" si="32"/>
        <v>9.7283</v>
      </c>
      <c r="BS15" s="18">
        <f t="shared" si="52"/>
        <v>0</v>
      </c>
      <c r="BT15" s="15">
        <f t="shared" si="33"/>
        <v>9.5229</v>
      </c>
      <c r="BU15" s="16">
        <f t="shared" si="34"/>
        <v>9.7242</v>
      </c>
      <c r="BV15" s="18">
        <f t="shared" si="53"/>
        <v>0</v>
      </c>
      <c r="BW15" s="15">
        <f t="shared" si="35"/>
        <v>10.011</v>
      </c>
      <c r="BX15" s="16">
        <f t="shared" si="36"/>
        <v>10.115</v>
      </c>
      <c r="BY15" s="18">
        <f t="shared" si="54"/>
        <v>0</v>
      </c>
      <c r="BZ15" s="15">
        <f t="shared" si="37"/>
        <v>10.565</v>
      </c>
      <c r="CA15" s="16">
        <f t="shared" si="38"/>
        <v>10.604</v>
      </c>
      <c r="CB15" s="18">
        <f t="shared" si="55"/>
        <v>0</v>
      </c>
      <c r="CC15" s="15">
        <f t="shared" si="39"/>
        <v>10.657</v>
      </c>
      <c r="CD15" s="16">
        <f t="shared" si="40"/>
        <v>10.803</v>
      </c>
      <c r="CE15" s="18">
        <v>0</v>
      </c>
      <c r="CF15" s="15">
        <f t="shared" si="41"/>
        <v>10.81</v>
      </c>
      <c r="CG15" s="16">
        <f t="shared" si="42"/>
        <v>10.701</v>
      </c>
      <c r="CH15" s="18">
        <v>0</v>
      </c>
      <c r="CI15" s="15">
        <f t="shared" si="43"/>
        <v>11.423</v>
      </c>
      <c r="CJ15" s="16">
        <f t="shared" si="44"/>
        <v>11.445</v>
      </c>
      <c r="CK15" s="18">
        <v>0</v>
      </c>
      <c r="CL15" s="15">
        <f t="shared" si="56"/>
        <v>11.491</v>
      </c>
      <c r="CM15" s="16">
        <f t="shared" si="57"/>
        <v>11.558</v>
      </c>
      <c r="CN15" s="18">
        <v>0</v>
      </c>
    </row>
    <row r="16" spans="2:92" ht="15">
      <c r="B16">
        <v>164</v>
      </c>
      <c r="C16">
        <v>10.027</v>
      </c>
      <c r="D16">
        <v>10.079</v>
      </c>
      <c r="E16">
        <v>9.5164</v>
      </c>
      <c r="F16">
        <v>9.6241</v>
      </c>
      <c r="G16">
        <v>9.4738</v>
      </c>
      <c r="H16">
        <v>9.3694</v>
      </c>
      <c r="I16">
        <v>9.6205</v>
      </c>
      <c r="J16">
        <v>9.6621</v>
      </c>
      <c r="K16">
        <v>10.063</v>
      </c>
      <c r="L16">
        <v>10.595</v>
      </c>
      <c r="M16">
        <v>10.787</v>
      </c>
      <c r="N16">
        <v>10.664</v>
      </c>
      <c r="O16">
        <v>11.405</v>
      </c>
      <c r="P16">
        <v>11.542</v>
      </c>
      <c r="R16">
        <v>164</v>
      </c>
      <c r="S16">
        <v>9.6102</v>
      </c>
      <c r="T16">
        <v>9.5794</v>
      </c>
      <c r="U16">
        <v>9.1542</v>
      </c>
      <c r="V16">
        <v>9.1441</v>
      </c>
      <c r="W16">
        <v>9.1308</v>
      </c>
      <c r="X16">
        <v>9.0993</v>
      </c>
      <c r="Y16">
        <v>9.1967</v>
      </c>
      <c r="Z16">
        <v>9.4129</v>
      </c>
      <c r="AA16">
        <v>9.9069</v>
      </c>
      <c r="AB16">
        <v>10.553</v>
      </c>
      <c r="AC16">
        <v>10.653</v>
      </c>
      <c r="AD16">
        <v>10.799</v>
      </c>
      <c r="AE16">
        <v>11.399</v>
      </c>
      <c r="AF16">
        <v>11.478</v>
      </c>
      <c r="AG16" s="2"/>
      <c r="AH16">
        <v>164</v>
      </c>
      <c r="AI16" s="5">
        <f t="shared" si="6"/>
        <v>-0.4167999999999985</v>
      </c>
      <c r="AJ16" s="5">
        <f t="shared" si="7"/>
        <v>-0.49960000000000093</v>
      </c>
      <c r="AK16" s="5">
        <f t="shared" si="8"/>
        <v>-0.3622000000000014</v>
      </c>
      <c r="AL16" s="5">
        <f t="shared" si="9"/>
        <v>-0.4800000000000004</v>
      </c>
      <c r="AM16" s="5">
        <f t="shared" si="10"/>
        <v>-0.34299999999999997</v>
      </c>
      <c r="AN16" s="5">
        <f t="shared" si="11"/>
        <v>-0.2701000000000011</v>
      </c>
      <c r="AO16" s="5">
        <f t="shared" si="12"/>
        <v>-0.42379999999999995</v>
      </c>
      <c r="AP16" s="5">
        <f t="shared" si="13"/>
        <v>-0.2492000000000001</v>
      </c>
      <c r="AQ16" s="5">
        <f t="shared" si="14"/>
        <v>-0.15610000000000035</v>
      </c>
      <c r="AR16" s="5">
        <f t="shared" si="15"/>
        <v>-0.041999999999999815</v>
      </c>
      <c r="AS16" s="5">
        <f t="shared" si="16"/>
        <v>-0.13400000000000034</v>
      </c>
      <c r="AT16" s="5">
        <f t="shared" si="17"/>
        <v>0.1349999999999998</v>
      </c>
      <c r="AU16" s="5">
        <f t="shared" si="18"/>
        <v>-0.006000000000000227</v>
      </c>
      <c r="AV16" s="5">
        <f t="shared" si="45"/>
        <v>-0.06400000000000006</v>
      </c>
      <c r="AX16" s="8">
        <v>164</v>
      </c>
      <c r="AY16" s="15">
        <f t="shared" si="19"/>
        <v>9.6102</v>
      </c>
      <c r="AZ16" s="16">
        <f t="shared" si="20"/>
        <v>10.027</v>
      </c>
      <c r="BA16" s="34">
        <f t="shared" si="46"/>
        <v>0</v>
      </c>
      <c r="BB16" s="15">
        <f t="shared" si="21"/>
        <v>9.5794</v>
      </c>
      <c r="BC16" s="16">
        <f t="shared" si="22"/>
        <v>10.079</v>
      </c>
      <c r="BD16" s="34">
        <f t="shared" si="47"/>
        <v>0</v>
      </c>
      <c r="BE16" s="15">
        <f t="shared" si="23"/>
        <v>9.1542</v>
      </c>
      <c r="BF16" s="16">
        <f t="shared" si="24"/>
        <v>9.5164</v>
      </c>
      <c r="BG16" s="18">
        <f t="shared" si="48"/>
        <v>0</v>
      </c>
      <c r="BH16" s="15">
        <f t="shared" si="25"/>
        <v>9.1441</v>
      </c>
      <c r="BI16" s="16">
        <f t="shared" si="26"/>
        <v>9.6241</v>
      </c>
      <c r="BJ16" s="18">
        <f t="shared" si="49"/>
        <v>0</v>
      </c>
      <c r="BK16" s="15">
        <f t="shared" si="27"/>
        <v>9.1308</v>
      </c>
      <c r="BL16" s="16">
        <f t="shared" si="28"/>
        <v>9.4738</v>
      </c>
      <c r="BM16" s="18">
        <f t="shared" si="50"/>
        <v>0</v>
      </c>
      <c r="BN16" s="15">
        <f t="shared" si="29"/>
        <v>9.0993</v>
      </c>
      <c r="BO16" s="16">
        <f t="shared" si="30"/>
        <v>9.3694</v>
      </c>
      <c r="BP16" s="18">
        <f t="shared" si="51"/>
        <v>0</v>
      </c>
      <c r="BQ16" s="15">
        <f t="shared" si="31"/>
        <v>9.1967</v>
      </c>
      <c r="BR16" s="16">
        <f t="shared" si="32"/>
        <v>9.6205</v>
      </c>
      <c r="BS16" s="18">
        <f t="shared" si="52"/>
        <v>0</v>
      </c>
      <c r="BT16" s="15">
        <f t="shared" si="33"/>
        <v>9.4129</v>
      </c>
      <c r="BU16" s="16">
        <f t="shared" si="34"/>
        <v>9.6621</v>
      </c>
      <c r="BV16" s="18">
        <f t="shared" si="53"/>
        <v>0</v>
      </c>
      <c r="BW16" s="15">
        <f t="shared" si="35"/>
        <v>9.9069</v>
      </c>
      <c r="BX16" s="16">
        <f t="shared" si="36"/>
        <v>10.063</v>
      </c>
      <c r="BY16" s="18">
        <f t="shared" si="54"/>
        <v>0</v>
      </c>
      <c r="BZ16" s="15">
        <f t="shared" si="37"/>
        <v>10.553</v>
      </c>
      <c r="CA16" s="16">
        <f t="shared" si="38"/>
        <v>10.595</v>
      </c>
      <c r="CB16" s="18">
        <f t="shared" si="55"/>
        <v>0</v>
      </c>
      <c r="CC16" s="15">
        <f t="shared" si="39"/>
        <v>10.653</v>
      </c>
      <c r="CD16" s="16">
        <f t="shared" si="40"/>
        <v>10.787</v>
      </c>
      <c r="CE16" s="18">
        <v>0</v>
      </c>
      <c r="CF16" s="15">
        <f t="shared" si="41"/>
        <v>10.799</v>
      </c>
      <c r="CG16" s="16">
        <f t="shared" si="42"/>
        <v>10.664</v>
      </c>
      <c r="CH16" s="18">
        <v>0</v>
      </c>
      <c r="CI16" s="15">
        <f t="shared" si="43"/>
        <v>11.399</v>
      </c>
      <c r="CJ16" s="16">
        <f t="shared" si="44"/>
        <v>11.405</v>
      </c>
      <c r="CK16" s="18">
        <v>0</v>
      </c>
      <c r="CL16" s="15">
        <f t="shared" si="56"/>
        <v>11.478</v>
      </c>
      <c r="CM16" s="16">
        <f t="shared" si="57"/>
        <v>11.542</v>
      </c>
      <c r="CN16" s="18">
        <v>0</v>
      </c>
    </row>
    <row r="17" spans="2:92" ht="15">
      <c r="B17">
        <v>165</v>
      </c>
      <c r="C17">
        <v>10.053</v>
      </c>
      <c r="D17">
        <v>10.1</v>
      </c>
      <c r="E17">
        <v>9.3752</v>
      </c>
      <c r="F17">
        <v>9.525</v>
      </c>
      <c r="G17">
        <v>9.3588</v>
      </c>
      <c r="H17">
        <v>9.1156</v>
      </c>
      <c r="I17">
        <v>9.5018</v>
      </c>
      <c r="J17">
        <v>9.5898</v>
      </c>
      <c r="K17">
        <v>9.9955</v>
      </c>
      <c r="L17">
        <v>10.542</v>
      </c>
      <c r="M17">
        <v>10.788</v>
      </c>
      <c r="N17">
        <v>10.639</v>
      </c>
      <c r="O17">
        <v>11.377</v>
      </c>
      <c r="P17">
        <v>11.526</v>
      </c>
      <c r="R17">
        <v>165</v>
      </c>
      <c r="S17">
        <v>9.623</v>
      </c>
      <c r="T17">
        <v>9.5654</v>
      </c>
      <c r="U17">
        <v>9.0635</v>
      </c>
      <c r="V17">
        <v>9.0867</v>
      </c>
      <c r="W17">
        <v>9.069</v>
      </c>
      <c r="X17">
        <v>8.9635</v>
      </c>
      <c r="Y17">
        <v>9.1146</v>
      </c>
      <c r="Z17">
        <v>9.3034</v>
      </c>
      <c r="AA17">
        <v>9.7655</v>
      </c>
      <c r="AB17">
        <v>10.471</v>
      </c>
      <c r="AC17">
        <v>10.648</v>
      </c>
      <c r="AD17">
        <v>10.81</v>
      </c>
      <c r="AE17">
        <v>11.392</v>
      </c>
      <c r="AF17">
        <v>11.465</v>
      </c>
      <c r="AG17" s="2"/>
      <c r="AH17">
        <v>165</v>
      </c>
      <c r="AI17" s="5">
        <f t="shared" si="6"/>
        <v>-0.4300000000000015</v>
      </c>
      <c r="AJ17" s="5">
        <f t="shared" si="7"/>
        <v>-0.5345999999999993</v>
      </c>
      <c r="AK17" s="5">
        <f t="shared" si="8"/>
        <v>-0.3117000000000001</v>
      </c>
      <c r="AL17" s="5">
        <f t="shared" si="9"/>
        <v>-0.4382999999999999</v>
      </c>
      <c r="AM17" s="5">
        <f t="shared" si="10"/>
        <v>-0.2897999999999996</v>
      </c>
      <c r="AN17" s="5">
        <f t="shared" si="11"/>
        <v>-0.1521000000000008</v>
      </c>
      <c r="AO17" s="5">
        <f t="shared" si="12"/>
        <v>-0.3872</v>
      </c>
      <c r="AP17" s="5">
        <f t="shared" si="13"/>
        <v>-0.28640000000000043</v>
      </c>
      <c r="AQ17" s="5">
        <f t="shared" si="14"/>
        <v>-0.23000000000000043</v>
      </c>
      <c r="AR17" s="5">
        <f t="shared" si="15"/>
        <v>-0.07099999999999973</v>
      </c>
      <c r="AS17" s="5">
        <f t="shared" si="16"/>
        <v>-0.14000000000000057</v>
      </c>
      <c r="AT17" s="5">
        <f t="shared" si="17"/>
        <v>0.17100000000000115</v>
      </c>
      <c r="AU17" s="5">
        <f t="shared" si="18"/>
        <v>0.014999999999998792</v>
      </c>
      <c r="AV17" s="5">
        <f t="shared" si="45"/>
        <v>-0.06099999999999994</v>
      </c>
      <c r="AX17" s="8">
        <v>165</v>
      </c>
      <c r="AY17" s="15">
        <f t="shared" si="19"/>
        <v>9.623</v>
      </c>
      <c r="AZ17" s="16">
        <f t="shared" si="20"/>
        <v>10.053</v>
      </c>
      <c r="BA17" s="34">
        <f t="shared" si="46"/>
        <v>0</v>
      </c>
      <c r="BB17" s="15">
        <f t="shared" si="21"/>
        <v>9.5654</v>
      </c>
      <c r="BC17" s="16">
        <f t="shared" si="22"/>
        <v>10.1</v>
      </c>
      <c r="BD17" s="34">
        <f t="shared" si="47"/>
        <v>0</v>
      </c>
      <c r="BE17" s="15">
        <f t="shared" si="23"/>
        <v>9.0635</v>
      </c>
      <c r="BF17" s="16">
        <f t="shared" si="24"/>
        <v>9.3752</v>
      </c>
      <c r="BG17" s="18">
        <f t="shared" si="48"/>
        <v>0</v>
      </c>
      <c r="BH17" s="15">
        <f t="shared" si="25"/>
        <v>9.0867</v>
      </c>
      <c r="BI17" s="16">
        <f t="shared" si="26"/>
        <v>9.525</v>
      </c>
      <c r="BJ17" s="18">
        <f t="shared" si="49"/>
        <v>0</v>
      </c>
      <c r="BK17" s="15">
        <f t="shared" si="27"/>
        <v>9.069</v>
      </c>
      <c r="BL17" s="16">
        <f t="shared" si="28"/>
        <v>9.3588</v>
      </c>
      <c r="BM17" s="18">
        <f t="shared" si="50"/>
        <v>0</v>
      </c>
      <c r="BN17" s="15">
        <f t="shared" si="29"/>
        <v>8.9635</v>
      </c>
      <c r="BO17" s="16">
        <f t="shared" si="30"/>
        <v>9.1156</v>
      </c>
      <c r="BP17" s="18">
        <f t="shared" si="51"/>
        <v>0</v>
      </c>
      <c r="BQ17" s="15">
        <f t="shared" si="31"/>
        <v>9.1146</v>
      </c>
      <c r="BR17" s="16">
        <f t="shared" si="32"/>
        <v>9.5018</v>
      </c>
      <c r="BS17" s="18">
        <f t="shared" si="52"/>
        <v>0</v>
      </c>
      <c r="BT17" s="15">
        <f t="shared" si="33"/>
        <v>9.3034</v>
      </c>
      <c r="BU17" s="16">
        <f t="shared" si="34"/>
        <v>9.5898</v>
      </c>
      <c r="BV17" s="18">
        <f t="shared" si="53"/>
        <v>0</v>
      </c>
      <c r="BW17" s="15">
        <f t="shared" si="35"/>
        <v>9.7655</v>
      </c>
      <c r="BX17" s="16">
        <f t="shared" si="36"/>
        <v>9.9955</v>
      </c>
      <c r="BY17" s="18">
        <f t="shared" si="54"/>
        <v>0</v>
      </c>
      <c r="BZ17" s="15">
        <f t="shared" si="37"/>
        <v>10.471</v>
      </c>
      <c r="CA17" s="16">
        <f t="shared" si="38"/>
        <v>10.542</v>
      </c>
      <c r="CB17" s="18">
        <f t="shared" si="55"/>
        <v>0</v>
      </c>
      <c r="CC17" s="15">
        <f t="shared" si="39"/>
        <v>10.648</v>
      </c>
      <c r="CD17" s="16">
        <f t="shared" si="40"/>
        <v>10.788</v>
      </c>
      <c r="CE17" s="18">
        <v>0</v>
      </c>
      <c r="CF17" s="15">
        <f t="shared" si="41"/>
        <v>10.81</v>
      </c>
      <c r="CG17" s="16">
        <f t="shared" si="42"/>
        <v>10.639</v>
      </c>
      <c r="CH17" s="18">
        <v>0</v>
      </c>
      <c r="CI17" s="15">
        <f t="shared" si="43"/>
        <v>11.392</v>
      </c>
      <c r="CJ17" s="16">
        <f t="shared" si="44"/>
        <v>11.377</v>
      </c>
      <c r="CK17" s="18">
        <v>0</v>
      </c>
      <c r="CL17" s="15">
        <f t="shared" si="56"/>
        <v>11.465</v>
      </c>
      <c r="CM17" s="16">
        <f t="shared" si="57"/>
        <v>11.526</v>
      </c>
      <c r="CN17" s="18">
        <v>0</v>
      </c>
    </row>
    <row r="18" spans="2:92" ht="15">
      <c r="B18">
        <v>166</v>
      </c>
      <c r="C18">
        <v>10.025</v>
      </c>
      <c r="D18">
        <v>10.027</v>
      </c>
      <c r="E18">
        <v>9.065</v>
      </c>
      <c r="F18">
        <v>9.2996</v>
      </c>
      <c r="G18">
        <v>9.1534</v>
      </c>
      <c r="H18">
        <v>8.8489</v>
      </c>
      <c r="I18">
        <v>9.384</v>
      </c>
      <c r="J18">
        <v>9.4714</v>
      </c>
      <c r="K18">
        <v>9.9142</v>
      </c>
      <c r="L18">
        <v>10.475</v>
      </c>
      <c r="M18">
        <v>10.695</v>
      </c>
      <c r="N18">
        <v>10.587</v>
      </c>
      <c r="O18">
        <v>11.333</v>
      </c>
      <c r="P18">
        <v>11.494</v>
      </c>
      <c r="R18">
        <v>166</v>
      </c>
      <c r="S18">
        <v>9.5928</v>
      </c>
      <c r="T18">
        <v>9.5137</v>
      </c>
      <c r="U18">
        <v>8.8696</v>
      </c>
      <c r="V18">
        <v>8.9775</v>
      </c>
      <c r="W18">
        <v>8.966</v>
      </c>
      <c r="X18">
        <v>8.8222</v>
      </c>
      <c r="Y18">
        <v>9.0742</v>
      </c>
      <c r="Z18">
        <v>9.2646</v>
      </c>
      <c r="AA18">
        <v>9.699</v>
      </c>
      <c r="AB18">
        <v>10.419</v>
      </c>
      <c r="AC18">
        <v>10.597</v>
      </c>
      <c r="AD18">
        <v>10.782</v>
      </c>
      <c r="AE18">
        <v>11.374</v>
      </c>
      <c r="AF18">
        <v>11.449</v>
      </c>
      <c r="AG18" s="2"/>
      <c r="AH18">
        <v>166</v>
      </c>
      <c r="AI18" s="5">
        <f t="shared" si="6"/>
        <v>-0.4321999999999999</v>
      </c>
      <c r="AJ18" s="5">
        <f t="shared" si="7"/>
        <v>-0.5132999999999992</v>
      </c>
      <c r="AK18" s="5">
        <f t="shared" si="8"/>
        <v>-0.19539999999999935</v>
      </c>
      <c r="AL18" s="5">
        <f t="shared" si="9"/>
        <v>-0.3221000000000007</v>
      </c>
      <c r="AM18" s="5">
        <f t="shared" si="10"/>
        <v>-0.18740000000000023</v>
      </c>
      <c r="AN18" s="5">
        <f t="shared" si="11"/>
        <v>-0.026699999999999946</v>
      </c>
      <c r="AO18" s="5">
        <f t="shared" si="12"/>
        <v>-0.30980000000000096</v>
      </c>
      <c r="AP18" s="5">
        <f t="shared" si="13"/>
        <v>-0.20679999999999943</v>
      </c>
      <c r="AQ18" s="5">
        <f t="shared" si="14"/>
        <v>-0.2151999999999994</v>
      </c>
      <c r="AR18" s="5">
        <f t="shared" si="15"/>
        <v>-0.05599999999999916</v>
      </c>
      <c r="AS18" s="5">
        <f t="shared" si="16"/>
        <v>-0.09800000000000075</v>
      </c>
      <c r="AT18" s="5">
        <f t="shared" si="17"/>
        <v>0.19500000000000028</v>
      </c>
      <c r="AU18" s="5">
        <f t="shared" si="18"/>
        <v>0.04100000000000037</v>
      </c>
      <c r="AV18" s="5">
        <f t="shared" si="45"/>
        <v>-0.04499999999999993</v>
      </c>
      <c r="AX18" s="8">
        <v>166</v>
      </c>
      <c r="AY18" s="15">
        <f t="shared" si="19"/>
        <v>9.5928</v>
      </c>
      <c r="AZ18" s="16">
        <f t="shared" si="20"/>
        <v>10.025</v>
      </c>
      <c r="BA18" s="34">
        <f t="shared" si="46"/>
        <v>0</v>
      </c>
      <c r="BB18" s="15">
        <f t="shared" si="21"/>
        <v>9.5137</v>
      </c>
      <c r="BC18" s="16">
        <f t="shared" si="22"/>
        <v>10.027</v>
      </c>
      <c r="BD18" s="34">
        <f t="shared" si="47"/>
        <v>0</v>
      </c>
      <c r="BE18" s="15">
        <f t="shared" si="23"/>
        <v>8.8696</v>
      </c>
      <c r="BF18" s="16">
        <f t="shared" si="24"/>
        <v>9.065</v>
      </c>
      <c r="BG18" s="18">
        <f t="shared" si="48"/>
        <v>0</v>
      </c>
      <c r="BH18" s="15">
        <f t="shared" si="25"/>
        <v>8.9775</v>
      </c>
      <c r="BI18" s="16">
        <f t="shared" si="26"/>
        <v>9.2996</v>
      </c>
      <c r="BJ18" s="18">
        <f t="shared" si="49"/>
        <v>0</v>
      </c>
      <c r="BK18" s="15">
        <f t="shared" si="27"/>
        <v>8.966</v>
      </c>
      <c r="BL18" s="16">
        <f t="shared" si="28"/>
        <v>9.1534</v>
      </c>
      <c r="BM18" s="18">
        <f t="shared" si="50"/>
        <v>0</v>
      </c>
      <c r="BN18" s="15">
        <f t="shared" si="29"/>
        <v>8.8222</v>
      </c>
      <c r="BO18" s="16">
        <f t="shared" si="30"/>
        <v>8.8489</v>
      </c>
      <c r="BP18" s="18">
        <f t="shared" si="51"/>
        <v>0</v>
      </c>
      <c r="BQ18" s="15">
        <f t="shared" si="31"/>
        <v>9.0742</v>
      </c>
      <c r="BR18" s="16">
        <f t="shared" si="32"/>
        <v>9.384</v>
      </c>
      <c r="BS18" s="18">
        <f t="shared" si="52"/>
        <v>0</v>
      </c>
      <c r="BT18" s="15">
        <f t="shared" si="33"/>
        <v>9.2646</v>
      </c>
      <c r="BU18" s="16">
        <f t="shared" si="34"/>
        <v>9.4714</v>
      </c>
      <c r="BV18" s="18">
        <f t="shared" si="53"/>
        <v>0</v>
      </c>
      <c r="BW18" s="15">
        <f t="shared" si="35"/>
        <v>9.699</v>
      </c>
      <c r="BX18" s="16">
        <f t="shared" si="36"/>
        <v>9.9142</v>
      </c>
      <c r="BY18" s="18">
        <f t="shared" si="54"/>
        <v>0</v>
      </c>
      <c r="BZ18" s="15">
        <f t="shared" si="37"/>
        <v>10.419</v>
      </c>
      <c r="CA18" s="16">
        <f t="shared" si="38"/>
        <v>10.475</v>
      </c>
      <c r="CB18" s="18">
        <f t="shared" si="55"/>
        <v>0</v>
      </c>
      <c r="CC18" s="15">
        <f t="shared" si="39"/>
        <v>10.597</v>
      </c>
      <c r="CD18" s="16">
        <f t="shared" si="40"/>
        <v>10.695</v>
      </c>
      <c r="CE18" s="18">
        <v>0</v>
      </c>
      <c r="CF18" s="15">
        <f t="shared" si="41"/>
        <v>10.782</v>
      </c>
      <c r="CG18" s="16">
        <f t="shared" si="42"/>
        <v>10.587</v>
      </c>
      <c r="CH18" s="18">
        <v>0</v>
      </c>
      <c r="CI18" s="15">
        <f t="shared" si="43"/>
        <v>11.374</v>
      </c>
      <c r="CJ18" s="16">
        <f t="shared" si="44"/>
        <v>11.333</v>
      </c>
      <c r="CK18" s="18">
        <v>0</v>
      </c>
      <c r="CL18" s="15">
        <f t="shared" si="56"/>
        <v>11.449</v>
      </c>
      <c r="CM18" s="16">
        <f t="shared" si="57"/>
        <v>11.494</v>
      </c>
      <c r="CN18" s="18">
        <v>0</v>
      </c>
    </row>
    <row r="19" spans="2:92" ht="15">
      <c r="B19">
        <v>167</v>
      </c>
      <c r="C19">
        <v>10.034</v>
      </c>
      <c r="D19">
        <v>9.9804</v>
      </c>
      <c r="E19">
        <v>8.868</v>
      </c>
      <c r="F19">
        <v>9.0711</v>
      </c>
      <c r="G19">
        <v>8.9684</v>
      </c>
      <c r="H19">
        <v>8.6265</v>
      </c>
      <c r="I19">
        <v>9.2691</v>
      </c>
      <c r="J19">
        <v>9.3642</v>
      </c>
      <c r="K19">
        <v>9.8516</v>
      </c>
      <c r="L19">
        <v>10.421</v>
      </c>
      <c r="M19">
        <v>10.671</v>
      </c>
      <c r="N19">
        <v>10.582</v>
      </c>
      <c r="O19">
        <v>11.301</v>
      </c>
      <c r="P19">
        <v>11.478</v>
      </c>
      <c r="R19">
        <v>167</v>
      </c>
      <c r="S19">
        <v>9.5894</v>
      </c>
      <c r="T19">
        <v>9.4822</v>
      </c>
      <c r="U19">
        <v>8.7278</v>
      </c>
      <c r="V19">
        <v>8.8408</v>
      </c>
      <c r="W19">
        <v>8.8658</v>
      </c>
      <c r="X19">
        <v>8.6911</v>
      </c>
      <c r="Y19">
        <v>9.0113</v>
      </c>
      <c r="Z19">
        <v>9.2036</v>
      </c>
      <c r="AA19">
        <v>9.6269</v>
      </c>
      <c r="AB19">
        <v>10.371</v>
      </c>
      <c r="AC19">
        <v>10.591</v>
      </c>
      <c r="AD19">
        <v>10.794</v>
      </c>
      <c r="AE19">
        <v>11.36</v>
      </c>
      <c r="AF19">
        <v>11.43</v>
      </c>
      <c r="AG19" s="2"/>
      <c r="AH19">
        <v>167</v>
      </c>
      <c r="AI19" s="5">
        <f t="shared" si="6"/>
        <v>-0.4446000000000012</v>
      </c>
      <c r="AJ19" s="5">
        <f t="shared" si="7"/>
        <v>-0.49819999999999887</v>
      </c>
      <c r="AK19" s="5">
        <f t="shared" si="8"/>
        <v>-0.1402000000000001</v>
      </c>
      <c r="AL19" s="5">
        <f t="shared" si="9"/>
        <v>-0.23029999999999973</v>
      </c>
      <c r="AM19" s="5">
        <f t="shared" si="10"/>
        <v>-0.10260000000000069</v>
      </c>
      <c r="AN19" s="5">
        <f t="shared" si="11"/>
        <v>0.06460000000000043</v>
      </c>
      <c r="AO19" s="5">
        <f t="shared" si="12"/>
        <v>-0.2577999999999996</v>
      </c>
      <c r="AP19" s="5">
        <f t="shared" si="13"/>
        <v>-0.16060000000000052</v>
      </c>
      <c r="AQ19" s="5">
        <f t="shared" si="14"/>
        <v>-0.22470000000000034</v>
      </c>
      <c r="AR19" s="5">
        <f t="shared" si="15"/>
        <v>-0.049999999999998934</v>
      </c>
      <c r="AS19" s="5">
        <f t="shared" si="16"/>
        <v>-0.08000000000000007</v>
      </c>
      <c r="AT19" s="5">
        <f t="shared" si="17"/>
        <v>0.21199999999999974</v>
      </c>
      <c r="AU19" s="5">
        <f t="shared" si="18"/>
        <v>0.058999999999999275</v>
      </c>
      <c r="AV19" s="5">
        <f t="shared" si="45"/>
        <v>-0.04800000000000004</v>
      </c>
      <c r="AX19" s="8">
        <v>167</v>
      </c>
      <c r="AY19" s="15">
        <f t="shared" si="19"/>
        <v>9.5894</v>
      </c>
      <c r="AZ19" s="16">
        <f t="shared" si="20"/>
        <v>10.034</v>
      </c>
      <c r="BA19" s="34">
        <f t="shared" si="46"/>
        <v>0</v>
      </c>
      <c r="BB19" s="15">
        <f t="shared" si="21"/>
        <v>9.4822</v>
      </c>
      <c r="BC19" s="16">
        <f t="shared" si="22"/>
        <v>9.9804</v>
      </c>
      <c r="BD19" s="34">
        <f t="shared" si="47"/>
        <v>0</v>
      </c>
      <c r="BE19" s="15">
        <f t="shared" si="23"/>
        <v>8.7278</v>
      </c>
      <c r="BF19" s="16">
        <f t="shared" si="24"/>
        <v>8.868</v>
      </c>
      <c r="BG19" s="18">
        <f t="shared" si="48"/>
        <v>0</v>
      </c>
      <c r="BH19" s="15">
        <f t="shared" si="25"/>
        <v>8.8408</v>
      </c>
      <c r="BI19" s="16">
        <f t="shared" si="26"/>
        <v>9.0711</v>
      </c>
      <c r="BJ19" s="18">
        <f t="shared" si="49"/>
        <v>0</v>
      </c>
      <c r="BK19" s="15">
        <f t="shared" si="27"/>
        <v>8.8658</v>
      </c>
      <c r="BL19" s="16">
        <f t="shared" si="28"/>
        <v>8.9684</v>
      </c>
      <c r="BM19" s="18">
        <f t="shared" si="50"/>
        <v>0</v>
      </c>
      <c r="BN19" s="15">
        <f t="shared" si="29"/>
        <v>8.6911</v>
      </c>
      <c r="BO19" s="16">
        <f t="shared" si="30"/>
        <v>8.6265</v>
      </c>
      <c r="BP19" s="18">
        <f t="shared" si="51"/>
        <v>0</v>
      </c>
      <c r="BQ19" s="15">
        <f t="shared" si="31"/>
        <v>9.0113</v>
      </c>
      <c r="BR19" s="16">
        <f t="shared" si="32"/>
        <v>9.2691</v>
      </c>
      <c r="BS19" s="18">
        <f t="shared" si="52"/>
        <v>0</v>
      </c>
      <c r="BT19" s="15">
        <f t="shared" si="33"/>
        <v>9.2036</v>
      </c>
      <c r="BU19" s="16">
        <f t="shared" si="34"/>
        <v>9.3642</v>
      </c>
      <c r="BV19" s="18">
        <f t="shared" si="53"/>
        <v>0</v>
      </c>
      <c r="BW19" s="15">
        <f t="shared" si="35"/>
        <v>9.6269</v>
      </c>
      <c r="BX19" s="16">
        <f t="shared" si="36"/>
        <v>9.8516</v>
      </c>
      <c r="BY19" s="18">
        <f t="shared" si="54"/>
        <v>0</v>
      </c>
      <c r="BZ19" s="15">
        <f t="shared" si="37"/>
        <v>10.371</v>
      </c>
      <c r="CA19" s="16">
        <f t="shared" si="38"/>
        <v>10.421</v>
      </c>
      <c r="CB19" s="18">
        <f t="shared" si="55"/>
        <v>0</v>
      </c>
      <c r="CC19" s="15">
        <f t="shared" si="39"/>
        <v>10.591</v>
      </c>
      <c r="CD19" s="16">
        <f t="shared" si="40"/>
        <v>10.671</v>
      </c>
      <c r="CE19" s="18">
        <v>0</v>
      </c>
      <c r="CF19" s="15">
        <f t="shared" si="41"/>
        <v>10.794</v>
      </c>
      <c r="CG19" s="16">
        <f t="shared" si="42"/>
        <v>10.582</v>
      </c>
      <c r="CH19" s="18">
        <v>0</v>
      </c>
      <c r="CI19" s="15">
        <f t="shared" si="43"/>
        <v>11.36</v>
      </c>
      <c r="CJ19" s="16">
        <f t="shared" si="44"/>
        <v>11.301</v>
      </c>
      <c r="CK19" s="18">
        <v>0</v>
      </c>
      <c r="CL19" s="15">
        <f t="shared" si="56"/>
        <v>11.43</v>
      </c>
      <c r="CM19" s="16">
        <f t="shared" si="57"/>
        <v>11.478</v>
      </c>
      <c r="CN19" s="18">
        <v>0</v>
      </c>
    </row>
    <row r="20" spans="2:92" ht="15">
      <c r="B20">
        <v>168</v>
      </c>
      <c r="C20">
        <v>10.103</v>
      </c>
      <c r="D20">
        <v>9.911</v>
      </c>
      <c r="E20">
        <v>8.5764</v>
      </c>
      <c r="F20">
        <v>8.6313</v>
      </c>
      <c r="G20">
        <v>8.5719</v>
      </c>
      <c r="H20">
        <v>8.1977</v>
      </c>
      <c r="I20">
        <v>9.1126</v>
      </c>
      <c r="J20">
        <v>9.2336</v>
      </c>
      <c r="K20">
        <v>9.775</v>
      </c>
      <c r="L20">
        <v>10.359</v>
      </c>
      <c r="M20">
        <v>10.643</v>
      </c>
      <c r="N20">
        <v>10.566</v>
      </c>
      <c r="O20">
        <v>11.265</v>
      </c>
      <c r="P20">
        <v>11.465</v>
      </c>
      <c r="R20">
        <v>168</v>
      </c>
      <c r="S20">
        <v>9.6096</v>
      </c>
      <c r="T20">
        <v>9.4343</v>
      </c>
      <c r="U20">
        <v>8.5188</v>
      </c>
      <c r="V20">
        <v>8.5482</v>
      </c>
      <c r="W20">
        <v>8.6572</v>
      </c>
      <c r="X20">
        <v>8.4428</v>
      </c>
      <c r="Y20">
        <v>8.9461</v>
      </c>
      <c r="Z20">
        <v>9.1473</v>
      </c>
      <c r="AA20">
        <v>9.5557</v>
      </c>
      <c r="AB20">
        <v>10.276</v>
      </c>
      <c r="AC20">
        <v>10.592</v>
      </c>
      <c r="AD20">
        <v>10.799</v>
      </c>
      <c r="AE20">
        <v>11.342</v>
      </c>
      <c r="AF20">
        <v>11.427</v>
      </c>
      <c r="AG20" s="2"/>
      <c r="AH20">
        <v>168</v>
      </c>
      <c r="AI20" s="5">
        <f t="shared" si="6"/>
        <v>-0.4933999999999994</v>
      </c>
      <c r="AJ20" s="5">
        <f t="shared" si="7"/>
        <v>-0.47669999999999924</v>
      </c>
      <c r="AK20" s="5">
        <f t="shared" si="8"/>
        <v>-0.057599999999998985</v>
      </c>
      <c r="AL20" s="5">
        <f t="shared" si="9"/>
        <v>-0.08309999999999995</v>
      </c>
      <c r="AM20" s="5">
        <f t="shared" si="10"/>
        <v>0.08530000000000015</v>
      </c>
      <c r="AN20" s="5">
        <f t="shared" si="11"/>
        <v>0.24510000000000076</v>
      </c>
      <c r="AO20" s="5">
        <f t="shared" si="12"/>
        <v>-0.16650000000000098</v>
      </c>
      <c r="AP20" s="5">
        <f t="shared" si="13"/>
        <v>-0.0862999999999996</v>
      </c>
      <c r="AQ20" s="5">
        <f t="shared" si="14"/>
        <v>-0.2193000000000005</v>
      </c>
      <c r="AR20" s="5">
        <f t="shared" si="15"/>
        <v>-0.08300000000000018</v>
      </c>
      <c r="AS20" s="5">
        <f t="shared" si="16"/>
        <v>-0.051000000000000156</v>
      </c>
      <c r="AT20" s="5">
        <f t="shared" si="17"/>
        <v>0.23299999999999876</v>
      </c>
      <c r="AU20" s="5">
        <f t="shared" si="18"/>
        <v>0.07699999999999996</v>
      </c>
      <c r="AV20" s="5">
        <f t="shared" si="45"/>
        <v>-0.038000000000000256</v>
      </c>
      <c r="AX20" s="8">
        <v>168</v>
      </c>
      <c r="AY20" s="15">
        <f t="shared" si="19"/>
        <v>9.6096</v>
      </c>
      <c r="AZ20" s="16">
        <f t="shared" si="20"/>
        <v>10.103</v>
      </c>
      <c r="BA20" s="34">
        <f t="shared" si="46"/>
        <v>0</v>
      </c>
      <c r="BB20" s="15">
        <f t="shared" si="21"/>
        <v>9.4343</v>
      </c>
      <c r="BC20" s="16">
        <f t="shared" si="22"/>
        <v>9.911</v>
      </c>
      <c r="BD20" s="34">
        <f t="shared" si="47"/>
        <v>0</v>
      </c>
      <c r="BE20" s="15">
        <f t="shared" si="23"/>
        <v>8.5188</v>
      </c>
      <c r="BF20" s="16">
        <f t="shared" si="24"/>
        <v>8.5764</v>
      </c>
      <c r="BG20" s="18">
        <f t="shared" si="48"/>
        <v>0</v>
      </c>
      <c r="BH20" s="15">
        <f t="shared" si="25"/>
        <v>8.5482</v>
      </c>
      <c r="BI20" s="16">
        <f t="shared" si="26"/>
        <v>8.6313</v>
      </c>
      <c r="BJ20" s="18">
        <f t="shared" si="49"/>
        <v>0</v>
      </c>
      <c r="BK20" s="15">
        <f t="shared" si="27"/>
        <v>8.6572</v>
      </c>
      <c r="BL20" s="16">
        <f t="shared" si="28"/>
        <v>8.5719</v>
      </c>
      <c r="BM20" s="18">
        <f t="shared" si="50"/>
        <v>0</v>
      </c>
      <c r="BN20" s="15">
        <f t="shared" si="29"/>
        <v>8.4428</v>
      </c>
      <c r="BO20" s="16">
        <f t="shared" si="30"/>
        <v>8.1977</v>
      </c>
      <c r="BP20" s="18">
        <f t="shared" si="51"/>
        <v>0</v>
      </c>
      <c r="BQ20" s="15">
        <f t="shared" si="31"/>
        <v>8.9461</v>
      </c>
      <c r="BR20" s="16">
        <f t="shared" si="32"/>
        <v>9.1126</v>
      </c>
      <c r="BS20" s="18">
        <f t="shared" si="52"/>
        <v>0</v>
      </c>
      <c r="BT20" s="15">
        <f t="shared" si="33"/>
        <v>9.1473</v>
      </c>
      <c r="BU20" s="16">
        <f t="shared" si="34"/>
        <v>9.2336</v>
      </c>
      <c r="BV20" s="18">
        <f t="shared" si="53"/>
        <v>0</v>
      </c>
      <c r="BW20" s="15">
        <f t="shared" si="35"/>
        <v>9.5557</v>
      </c>
      <c r="BX20" s="16">
        <f t="shared" si="36"/>
        <v>9.775</v>
      </c>
      <c r="BY20" s="18">
        <f t="shared" si="54"/>
        <v>0</v>
      </c>
      <c r="BZ20" s="15">
        <f t="shared" si="37"/>
        <v>10.276</v>
      </c>
      <c r="CA20" s="16">
        <f t="shared" si="38"/>
        <v>10.359</v>
      </c>
      <c r="CB20" s="18">
        <f t="shared" si="55"/>
        <v>0</v>
      </c>
      <c r="CC20" s="15">
        <f t="shared" si="39"/>
        <v>10.592</v>
      </c>
      <c r="CD20" s="16">
        <f t="shared" si="40"/>
        <v>10.643</v>
      </c>
      <c r="CE20" s="18">
        <v>0</v>
      </c>
      <c r="CF20" s="15">
        <f t="shared" si="41"/>
        <v>10.799</v>
      </c>
      <c r="CG20" s="16">
        <f t="shared" si="42"/>
        <v>10.566</v>
      </c>
      <c r="CH20" s="18">
        <v>0</v>
      </c>
      <c r="CI20" s="15">
        <f t="shared" si="43"/>
        <v>11.342</v>
      </c>
      <c r="CJ20" s="16">
        <f t="shared" si="44"/>
        <v>11.265</v>
      </c>
      <c r="CK20" s="18">
        <v>0</v>
      </c>
      <c r="CL20" s="15">
        <f t="shared" si="56"/>
        <v>11.427</v>
      </c>
      <c r="CM20" s="16">
        <f t="shared" si="57"/>
        <v>11.465</v>
      </c>
      <c r="CN20" s="18">
        <v>0</v>
      </c>
    </row>
    <row r="21" spans="2:92" ht="15">
      <c r="B21">
        <v>169</v>
      </c>
      <c r="C21">
        <v>10.156</v>
      </c>
      <c r="D21">
        <v>9.8197</v>
      </c>
      <c r="E21">
        <v>8.4077</v>
      </c>
      <c r="F21">
        <v>8.3689</v>
      </c>
      <c r="G21">
        <v>8.3094</v>
      </c>
      <c r="H21">
        <v>7.9207</v>
      </c>
      <c r="I21">
        <v>8.9108</v>
      </c>
      <c r="J21">
        <v>9.1334</v>
      </c>
      <c r="K21">
        <v>9.7003</v>
      </c>
      <c r="L21">
        <v>10.283</v>
      </c>
      <c r="M21">
        <v>10.663</v>
      </c>
      <c r="N21">
        <v>10.549</v>
      </c>
      <c r="O21">
        <v>11.11</v>
      </c>
      <c r="P21">
        <v>11.433</v>
      </c>
      <c r="R21">
        <v>169</v>
      </c>
      <c r="S21">
        <v>9.6194</v>
      </c>
      <c r="T21">
        <v>9.3696</v>
      </c>
      <c r="U21">
        <v>8.4055</v>
      </c>
      <c r="V21">
        <v>8.3617</v>
      </c>
      <c r="W21">
        <v>8.472</v>
      </c>
      <c r="X21">
        <v>8.254</v>
      </c>
      <c r="Y21">
        <v>8.8482</v>
      </c>
      <c r="Z21">
        <v>9.1004</v>
      </c>
      <c r="AA21">
        <v>9.4862</v>
      </c>
      <c r="AB21">
        <v>10.169</v>
      </c>
      <c r="AC21">
        <v>10.611</v>
      </c>
      <c r="AD21">
        <v>10.794</v>
      </c>
      <c r="AE21">
        <v>11.273</v>
      </c>
      <c r="AF21">
        <v>11.407</v>
      </c>
      <c r="AG21" s="2"/>
      <c r="AH21">
        <v>169</v>
      </c>
      <c r="AI21" s="5">
        <f t="shared" si="6"/>
        <v>-0.5366</v>
      </c>
      <c r="AJ21" s="5">
        <f t="shared" si="7"/>
        <v>-0.45009999999999906</v>
      </c>
      <c r="AK21" s="5">
        <f t="shared" si="8"/>
        <v>-0.002200000000000202</v>
      </c>
      <c r="AL21" s="5">
        <f t="shared" si="9"/>
        <v>-0.007199999999999207</v>
      </c>
      <c r="AM21" s="5">
        <f t="shared" si="10"/>
        <v>0.1625999999999994</v>
      </c>
      <c r="AN21" s="5">
        <f t="shared" si="11"/>
        <v>0.3332999999999995</v>
      </c>
      <c r="AO21" s="5">
        <f t="shared" si="12"/>
        <v>-0.06259999999999977</v>
      </c>
      <c r="AP21" s="5">
        <f t="shared" si="13"/>
        <v>-0.032999999999999474</v>
      </c>
      <c r="AQ21" s="5">
        <f t="shared" si="14"/>
        <v>-0.21410000000000018</v>
      </c>
      <c r="AR21" s="5">
        <f t="shared" si="15"/>
        <v>-0.11399999999999899</v>
      </c>
      <c r="AS21" s="5">
        <f t="shared" si="16"/>
        <v>-0.0519999999999996</v>
      </c>
      <c r="AT21" s="5">
        <f t="shared" si="17"/>
        <v>0.245000000000001</v>
      </c>
      <c r="AU21" s="5">
        <f t="shared" si="18"/>
        <v>0.16300000000000026</v>
      </c>
      <c r="AV21" s="5">
        <f t="shared" si="45"/>
        <v>-0.0259999999999998</v>
      </c>
      <c r="AX21" s="8">
        <v>169</v>
      </c>
      <c r="AY21" s="15">
        <f t="shared" si="19"/>
        <v>9.6194</v>
      </c>
      <c r="AZ21" s="16">
        <f t="shared" si="20"/>
        <v>10.156</v>
      </c>
      <c r="BA21" s="34">
        <f t="shared" si="46"/>
        <v>0</v>
      </c>
      <c r="BB21" s="15">
        <f t="shared" si="21"/>
        <v>9.3696</v>
      </c>
      <c r="BC21" s="16">
        <f t="shared" si="22"/>
        <v>9.8197</v>
      </c>
      <c r="BD21" s="34">
        <f t="shared" si="47"/>
        <v>0</v>
      </c>
      <c r="BE21" s="15">
        <f t="shared" si="23"/>
        <v>8.4055</v>
      </c>
      <c r="BF21" s="16">
        <f t="shared" si="24"/>
        <v>8.4077</v>
      </c>
      <c r="BG21" s="18">
        <f t="shared" si="48"/>
        <v>0</v>
      </c>
      <c r="BH21" s="15">
        <f t="shared" si="25"/>
        <v>8.3617</v>
      </c>
      <c r="BI21" s="16">
        <f t="shared" si="26"/>
        <v>8.3689</v>
      </c>
      <c r="BJ21" s="18">
        <f t="shared" si="49"/>
        <v>0</v>
      </c>
      <c r="BK21" s="15">
        <f t="shared" si="27"/>
        <v>8.472</v>
      </c>
      <c r="BL21" s="16">
        <f t="shared" si="28"/>
        <v>8.3094</v>
      </c>
      <c r="BM21" s="18">
        <f t="shared" si="50"/>
        <v>0</v>
      </c>
      <c r="BN21" s="15">
        <f t="shared" si="29"/>
        <v>8.254</v>
      </c>
      <c r="BO21" s="16">
        <f t="shared" si="30"/>
        <v>7.9207</v>
      </c>
      <c r="BP21" s="18">
        <f t="shared" si="51"/>
        <v>0.1</v>
      </c>
      <c r="BQ21" s="15">
        <f t="shared" si="31"/>
        <v>8.8482</v>
      </c>
      <c r="BR21" s="16">
        <f t="shared" si="32"/>
        <v>8.9108</v>
      </c>
      <c r="BS21" s="18">
        <f t="shared" si="52"/>
        <v>0</v>
      </c>
      <c r="BT21" s="15">
        <f t="shared" si="33"/>
        <v>9.1004</v>
      </c>
      <c r="BU21" s="16">
        <f t="shared" si="34"/>
        <v>9.1334</v>
      </c>
      <c r="BV21" s="18">
        <f t="shared" si="53"/>
        <v>0</v>
      </c>
      <c r="BW21" s="15">
        <f t="shared" si="35"/>
        <v>9.4862</v>
      </c>
      <c r="BX21" s="16">
        <f t="shared" si="36"/>
        <v>9.7003</v>
      </c>
      <c r="BY21" s="18">
        <f t="shared" si="54"/>
        <v>0</v>
      </c>
      <c r="BZ21" s="15">
        <f t="shared" si="37"/>
        <v>10.169</v>
      </c>
      <c r="CA21" s="16">
        <f t="shared" si="38"/>
        <v>10.283</v>
      </c>
      <c r="CB21" s="18">
        <f t="shared" si="55"/>
        <v>0</v>
      </c>
      <c r="CC21" s="15">
        <f t="shared" si="39"/>
        <v>10.611</v>
      </c>
      <c r="CD21" s="16">
        <f t="shared" si="40"/>
        <v>10.663</v>
      </c>
      <c r="CE21" s="18">
        <v>0</v>
      </c>
      <c r="CF21" s="15">
        <f t="shared" si="41"/>
        <v>10.794</v>
      </c>
      <c r="CG21" s="16">
        <f t="shared" si="42"/>
        <v>10.549</v>
      </c>
      <c r="CH21" s="18">
        <v>0</v>
      </c>
      <c r="CI21" s="15">
        <f t="shared" si="43"/>
        <v>11.273</v>
      </c>
      <c r="CJ21" s="16">
        <f t="shared" si="44"/>
        <v>11.11</v>
      </c>
      <c r="CK21" s="18">
        <v>0</v>
      </c>
      <c r="CL21" s="15">
        <f t="shared" si="56"/>
        <v>11.407</v>
      </c>
      <c r="CM21" s="16">
        <f t="shared" si="57"/>
        <v>11.433</v>
      </c>
      <c r="CN21" s="18">
        <v>0</v>
      </c>
    </row>
    <row r="22" spans="2:92" ht="15">
      <c r="B22">
        <v>170</v>
      </c>
      <c r="C22">
        <v>10.177</v>
      </c>
      <c r="D22">
        <v>9.7183</v>
      </c>
      <c r="E22">
        <v>8.3626</v>
      </c>
      <c r="F22">
        <v>8.2318</v>
      </c>
      <c r="G22">
        <v>8.171</v>
      </c>
      <c r="H22">
        <v>7.7102</v>
      </c>
      <c r="I22">
        <v>8.6575</v>
      </c>
      <c r="J22">
        <v>9.007</v>
      </c>
      <c r="K22">
        <v>9.5966</v>
      </c>
      <c r="L22">
        <v>10.17</v>
      </c>
      <c r="M22">
        <v>10.629</v>
      </c>
      <c r="N22">
        <v>10.507</v>
      </c>
      <c r="O22">
        <v>10.917</v>
      </c>
      <c r="P22">
        <v>11.371</v>
      </c>
      <c r="R22">
        <v>170</v>
      </c>
      <c r="S22">
        <v>9.6048</v>
      </c>
      <c r="T22">
        <v>9.2834</v>
      </c>
      <c r="U22">
        <v>8.3674</v>
      </c>
      <c r="V22">
        <v>8.2672</v>
      </c>
      <c r="W22">
        <v>8.3684</v>
      </c>
      <c r="X22">
        <v>8.1252</v>
      </c>
      <c r="Y22">
        <v>8.6935</v>
      </c>
      <c r="Z22">
        <v>9.0298</v>
      </c>
      <c r="AA22">
        <v>9.3963</v>
      </c>
      <c r="AB22">
        <v>10.036</v>
      </c>
      <c r="AC22">
        <v>10.558</v>
      </c>
      <c r="AD22">
        <v>10.786</v>
      </c>
      <c r="AE22">
        <v>11.197</v>
      </c>
      <c r="AF22">
        <v>11.377</v>
      </c>
      <c r="AG22" s="2"/>
      <c r="AH22">
        <v>170</v>
      </c>
      <c r="AI22" s="5">
        <f t="shared" si="6"/>
        <v>-0.5722000000000005</v>
      </c>
      <c r="AJ22" s="5">
        <f t="shared" si="7"/>
        <v>-0.43489999999999895</v>
      </c>
      <c r="AK22" s="5">
        <f t="shared" si="8"/>
        <v>0.004799999999999471</v>
      </c>
      <c r="AL22" s="5">
        <f t="shared" si="9"/>
        <v>0.035400000000000986</v>
      </c>
      <c r="AM22" s="5">
        <f t="shared" si="10"/>
        <v>0.19740000000000002</v>
      </c>
      <c r="AN22" s="5">
        <f t="shared" si="11"/>
        <v>0.41499999999999915</v>
      </c>
      <c r="AO22" s="5">
        <f t="shared" si="12"/>
        <v>0.03599999999999959</v>
      </c>
      <c r="AP22" s="5">
        <f t="shared" si="13"/>
        <v>0.022800000000000153</v>
      </c>
      <c r="AQ22" s="5">
        <f t="shared" si="14"/>
        <v>-0.20030000000000037</v>
      </c>
      <c r="AR22" s="5">
        <f t="shared" si="15"/>
        <v>-0.13400000000000034</v>
      </c>
      <c r="AS22" s="5">
        <f t="shared" si="16"/>
        <v>-0.07099999999999973</v>
      </c>
      <c r="AT22" s="5">
        <f t="shared" si="17"/>
        <v>0.2789999999999999</v>
      </c>
      <c r="AU22" s="5">
        <f t="shared" si="18"/>
        <v>0.27999999999999936</v>
      </c>
      <c r="AV22" s="5">
        <f t="shared" si="45"/>
        <v>0.006000000000000227</v>
      </c>
      <c r="AX22" s="8">
        <v>170</v>
      </c>
      <c r="AY22" s="15">
        <f t="shared" si="19"/>
        <v>9.6048</v>
      </c>
      <c r="AZ22" s="16">
        <f t="shared" si="20"/>
        <v>10.177</v>
      </c>
      <c r="BA22" s="34">
        <f t="shared" si="46"/>
        <v>0</v>
      </c>
      <c r="BB22" s="15">
        <f t="shared" si="21"/>
        <v>9.2834</v>
      </c>
      <c r="BC22" s="16">
        <f t="shared" si="22"/>
        <v>9.7183</v>
      </c>
      <c r="BD22" s="34">
        <f t="shared" si="47"/>
        <v>0</v>
      </c>
      <c r="BE22" s="15">
        <f t="shared" si="23"/>
        <v>8.3674</v>
      </c>
      <c r="BF22" s="16">
        <f t="shared" si="24"/>
        <v>8.3626</v>
      </c>
      <c r="BG22" s="18">
        <f t="shared" si="48"/>
        <v>0</v>
      </c>
      <c r="BH22" s="15">
        <f t="shared" si="25"/>
        <v>8.2672</v>
      </c>
      <c r="BI22" s="16">
        <f t="shared" si="26"/>
        <v>8.2318</v>
      </c>
      <c r="BJ22" s="18">
        <f t="shared" si="49"/>
        <v>0</v>
      </c>
      <c r="BK22" s="15">
        <f t="shared" si="27"/>
        <v>8.3684</v>
      </c>
      <c r="BL22" s="16">
        <f t="shared" si="28"/>
        <v>8.171</v>
      </c>
      <c r="BM22" s="18">
        <f t="shared" si="50"/>
        <v>0</v>
      </c>
      <c r="BN22" s="15">
        <f t="shared" si="29"/>
        <v>8.1252</v>
      </c>
      <c r="BO22" s="16">
        <f t="shared" si="30"/>
        <v>7.7102</v>
      </c>
      <c r="BP22" s="18">
        <f t="shared" si="51"/>
        <v>0.2</v>
      </c>
      <c r="BQ22" s="15">
        <f t="shared" si="31"/>
        <v>8.6935</v>
      </c>
      <c r="BR22" s="16">
        <f t="shared" si="32"/>
        <v>8.6575</v>
      </c>
      <c r="BS22" s="18">
        <f t="shared" si="52"/>
        <v>0</v>
      </c>
      <c r="BT22" s="15">
        <f t="shared" si="33"/>
        <v>9.0298</v>
      </c>
      <c r="BU22" s="16">
        <f t="shared" si="34"/>
        <v>9.007</v>
      </c>
      <c r="BV22" s="18">
        <f t="shared" si="53"/>
        <v>0</v>
      </c>
      <c r="BW22" s="15">
        <f t="shared" si="35"/>
        <v>9.3963</v>
      </c>
      <c r="BX22" s="16">
        <f t="shared" si="36"/>
        <v>9.5966</v>
      </c>
      <c r="BY22" s="18">
        <f t="shared" si="54"/>
        <v>0</v>
      </c>
      <c r="BZ22" s="15">
        <f t="shared" si="37"/>
        <v>10.036</v>
      </c>
      <c r="CA22" s="16">
        <f t="shared" si="38"/>
        <v>10.17</v>
      </c>
      <c r="CB22" s="18">
        <f t="shared" si="55"/>
        <v>0</v>
      </c>
      <c r="CC22" s="15">
        <f t="shared" si="39"/>
        <v>10.558</v>
      </c>
      <c r="CD22" s="16">
        <f t="shared" si="40"/>
        <v>10.629</v>
      </c>
      <c r="CE22" s="18">
        <v>0</v>
      </c>
      <c r="CF22" s="15">
        <f t="shared" si="41"/>
        <v>10.786</v>
      </c>
      <c r="CG22" s="16">
        <f t="shared" si="42"/>
        <v>10.507</v>
      </c>
      <c r="CH22" s="18">
        <v>0</v>
      </c>
      <c r="CI22" s="15">
        <f t="shared" si="43"/>
        <v>11.197</v>
      </c>
      <c r="CJ22" s="16">
        <f t="shared" si="44"/>
        <v>10.917</v>
      </c>
      <c r="CK22" s="18">
        <v>0</v>
      </c>
      <c r="CL22" s="15">
        <f t="shared" si="56"/>
        <v>11.377</v>
      </c>
      <c r="CM22" s="16">
        <f t="shared" si="57"/>
        <v>11.371</v>
      </c>
      <c r="CN22" s="18">
        <v>0</v>
      </c>
    </row>
    <row r="23" spans="2:92" ht="15">
      <c r="B23">
        <v>171</v>
      </c>
      <c r="C23">
        <v>10.169</v>
      </c>
      <c r="D23">
        <v>9.6568</v>
      </c>
      <c r="E23">
        <v>8.3898</v>
      </c>
      <c r="F23">
        <v>8.1693</v>
      </c>
      <c r="G23">
        <v>8.0749</v>
      </c>
      <c r="H23">
        <v>7.5464</v>
      </c>
      <c r="I23">
        <v>8.4332</v>
      </c>
      <c r="J23">
        <v>8.8623</v>
      </c>
      <c r="K23">
        <v>9.4806</v>
      </c>
      <c r="L23">
        <v>10.061</v>
      </c>
      <c r="M23">
        <v>10.542</v>
      </c>
      <c r="N23">
        <v>10.443</v>
      </c>
      <c r="O23">
        <v>10.918</v>
      </c>
      <c r="P23">
        <v>11.312</v>
      </c>
      <c r="R23">
        <v>171</v>
      </c>
      <c r="S23">
        <v>9.5781</v>
      </c>
      <c r="T23">
        <v>9.233</v>
      </c>
      <c r="U23">
        <v>8.3954</v>
      </c>
      <c r="V23">
        <v>8.2275</v>
      </c>
      <c r="W23">
        <v>8.3061</v>
      </c>
      <c r="X23">
        <v>8.037</v>
      </c>
      <c r="Y23">
        <v>8.5724</v>
      </c>
      <c r="Z23">
        <v>8.9574</v>
      </c>
      <c r="AA23">
        <v>9.3115</v>
      </c>
      <c r="AB23">
        <v>9.9122</v>
      </c>
      <c r="AC23">
        <v>10.482</v>
      </c>
      <c r="AD23">
        <v>10.754</v>
      </c>
      <c r="AE23">
        <v>11.198</v>
      </c>
      <c r="AF23">
        <v>11.359</v>
      </c>
      <c r="AG23" s="2"/>
      <c r="AH23">
        <v>171</v>
      </c>
      <c r="AI23" s="5">
        <f t="shared" si="6"/>
        <v>-0.5909000000000013</v>
      </c>
      <c r="AJ23" s="5">
        <f t="shared" si="7"/>
        <v>-0.42379999999999995</v>
      </c>
      <c r="AK23" s="5">
        <f t="shared" si="8"/>
        <v>0.00560000000000116</v>
      </c>
      <c r="AL23" s="5">
        <f t="shared" si="9"/>
        <v>0.05819999999999936</v>
      </c>
      <c r="AM23" s="5">
        <f t="shared" si="10"/>
        <v>0.23120000000000118</v>
      </c>
      <c r="AN23" s="5">
        <f t="shared" si="11"/>
        <v>0.4906000000000006</v>
      </c>
      <c r="AO23" s="5">
        <f t="shared" si="12"/>
        <v>0.13920000000000066</v>
      </c>
      <c r="AP23" s="5">
        <f t="shared" si="13"/>
        <v>0.0951000000000004</v>
      </c>
      <c r="AQ23" s="5">
        <f t="shared" si="14"/>
        <v>-0.16910000000000025</v>
      </c>
      <c r="AR23" s="5">
        <f t="shared" si="15"/>
        <v>-0.1487999999999996</v>
      </c>
      <c r="AS23" s="5">
        <f t="shared" si="16"/>
        <v>-0.0600000000000005</v>
      </c>
      <c r="AT23" s="5">
        <f t="shared" si="17"/>
        <v>0.31099999999999994</v>
      </c>
      <c r="AU23" s="5">
        <f t="shared" si="18"/>
        <v>0.28000000000000114</v>
      </c>
      <c r="AV23" s="5">
        <f t="shared" si="45"/>
        <v>0.0470000000000006</v>
      </c>
      <c r="AX23" s="8">
        <v>171</v>
      </c>
      <c r="AY23" s="15">
        <f t="shared" si="19"/>
        <v>9.5781</v>
      </c>
      <c r="AZ23" s="16">
        <f t="shared" si="20"/>
        <v>10.169</v>
      </c>
      <c r="BA23" s="34">
        <f t="shared" si="46"/>
        <v>0</v>
      </c>
      <c r="BB23" s="15">
        <f t="shared" si="21"/>
        <v>9.233</v>
      </c>
      <c r="BC23" s="16">
        <f t="shared" si="22"/>
        <v>9.6568</v>
      </c>
      <c r="BD23" s="34">
        <f t="shared" si="47"/>
        <v>0</v>
      </c>
      <c r="BE23" s="15">
        <f t="shared" si="23"/>
        <v>8.3954</v>
      </c>
      <c r="BF23" s="16">
        <f t="shared" si="24"/>
        <v>8.3898</v>
      </c>
      <c r="BG23" s="18">
        <f t="shared" si="48"/>
        <v>0</v>
      </c>
      <c r="BH23" s="15">
        <f t="shared" si="25"/>
        <v>8.2275</v>
      </c>
      <c r="BI23" s="16">
        <f t="shared" si="26"/>
        <v>8.1693</v>
      </c>
      <c r="BJ23" s="18">
        <f t="shared" si="49"/>
        <v>0</v>
      </c>
      <c r="BK23" s="15">
        <f t="shared" si="27"/>
        <v>8.3061</v>
      </c>
      <c r="BL23" s="16">
        <f t="shared" si="28"/>
        <v>8.0749</v>
      </c>
      <c r="BM23" s="18">
        <f t="shared" si="50"/>
        <v>0</v>
      </c>
      <c r="BN23" s="15">
        <f t="shared" si="29"/>
        <v>8.037</v>
      </c>
      <c r="BO23" s="16">
        <f t="shared" si="30"/>
        <v>7.5464</v>
      </c>
      <c r="BP23" s="18">
        <f t="shared" si="51"/>
        <v>0.3</v>
      </c>
      <c r="BQ23" s="15">
        <f t="shared" si="31"/>
        <v>8.5724</v>
      </c>
      <c r="BR23" s="16">
        <f t="shared" si="32"/>
        <v>8.4332</v>
      </c>
      <c r="BS23" s="18">
        <f t="shared" si="52"/>
        <v>0</v>
      </c>
      <c r="BT23" s="15">
        <f t="shared" si="33"/>
        <v>8.9574</v>
      </c>
      <c r="BU23" s="16">
        <f t="shared" si="34"/>
        <v>8.8623</v>
      </c>
      <c r="BV23" s="18">
        <f t="shared" si="53"/>
        <v>0</v>
      </c>
      <c r="BW23" s="15">
        <f t="shared" si="35"/>
        <v>9.3115</v>
      </c>
      <c r="BX23" s="16">
        <f t="shared" si="36"/>
        <v>9.4806</v>
      </c>
      <c r="BY23" s="18">
        <f t="shared" si="54"/>
        <v>0</v>
      </c>
      <c r="BZ23" s="15">
        <f t="shared" si="37"/>
        <v>9.9122</v>
      </c>
      <c r="CA23" s="16">
        <f t="shared" si="38"/>
        <v>10.061</v>
      </c>
      <c r="CB23" s="18">
        <f t="shared" si="55"/>
        <v>0</v>
      </c>
      <c r="CC23" s="15">
        <f t="shared" si="39"/>
        <v>10.482</v>
      </c>
      <c r="CD23" s="16">
        <f t="shared" si="40"/>
        <v>10.542</v>
      </c>
      <c r="CE23" s="18">
        <v>0</v>
      </c>
      <c r="CF23" s="15">
        <f t="shared" si="41"/>
        <v>10.754</v>
      </c>
      <c r="CG23" s="16">
        <f t="shared" si="42"/>
        <v>10.443</v>
      </c>
      <c r="CH23" s="18">
        <v>0</v>
      </c>
      <c r="CI23" s="15">
        <f t="shared" si="43"/>
        <v>11.198</v>
      </c>
      <c r="CJ23" s="16">
        <f t="shared" si="44"/>
        <v>10.918</v>
      </c>
      <c r="CK23" s="18">
        <v>0</v>
      </c>
      <c r="CL23" s="15">
        <f t="shared" si="56"/>
        <v>11.359</v>
      </c>
      <c r="CM23" s="16">
        <f t="shared" si="57"/>
        <v>11.312</v>
      </c>
      <c r="CN23" s="18">
        <v>0</v>
      </c>
    </row>
    <row r="24" spans="2:92" ht="15">
      <c r="B24">
        <v>172</v>
      </c>
      <c r="C24">
        <v>10.08</v>
      </c>
      <c r="D24">
        <v>9.4624</v>
      </c>
      <c r="E24">
        <v>8.1665</v>
      </c>
      <c r="F24">
        <v>7.8047</v>
      </c>
      <c r="G24">
        <v>7.6322</v>
      </c>
      <c r="H24">
        <v>7.0718</v>
      </c>
      <c r="I24">
        <v>8.0598</v>
      </c>
      <c r="J24">
        <v>8.6515</v>
      </c>
      <c r="K24">
        <v>9.3956</v>
      </c>
      <c r="L24">
        <v>9.9894</v>
      </c>
      <c r="M24">
        <v>10.407</v>
      </c>
      <c r="N24">
        <v>10.395</v>
      </c>
      <c r="O24">
        <v>11.057</v>
      </c>
      <c r="P24">
        <v>11.393</v>
      </c>
      <c r="R24">
        <v>172</v>
      </c>
      <c r="S24">
        <v>9.4994</v>
      </c>
      <c r="T24">
        <v>9.0804</v>
      </c>
      <c r="U24">
        <v>8.2276</v>
      </c>
      <c r="V24">
        <v>7.9583</v>
      </c>
      <c r="W24">
        <v>7.9829</v>
      </c>
      <c r="X24">
        <v>7.6998</v>
      </c>
      <c r="Y24">
        <v>8.3456</v>
      </c>
      <c r="Z24">
        <v>8.8565</v>
      </c>
      <c r="AA24">
        <v>9.2613</v>
      </c>
      <c r="AB24">
        <v>9.8246</v>
      </c>
      <c r="AC24">
        <v>10.371</v>
      </c>
      <c r="AD24">
        <v>10.715</v>
      </c>
      <c r="AE24">
        <v>11.288</v>
      </c>
      <c r="AF24">
        <v>11.431</v>
      </c>
      <c r="AG24" s="2"/>
      <c r="AH24">
        <v>172</v>
      </c>
      <c r="AI24" s="5">
        <f t="shared" si="6"/>
        <v>-0.5806000000000004</v>
      </c>
      <c r="AJ24" s="5">
        <f t="shared" si="7"/>
        <v>-0.38200000000000145</v>
      </c>
      <c r="AK24" s="5">
        <f t="shared" si="8"/>
        <v>0.061100000000001486</v>
      </c>
      <c r="AL24" s="5">
        <f t="shared" si="9"/>
        <v>0.15359999999999996</v>
      </c>
      <c r="AM24" s="5">
        <f t="shared" si="10"/>
        <v>0.3506999999999998</v>
      </c>
      <c r="AN24" s="5">
        <f t="shared" si="11"/>
        <v>0.6280000000000001</v>
      </c>
      <c r="AO24" s="5">
        <f t="shared" si="12"/>
        <v>0.28580000000000005</v>
      </c>
      <c r="AP24" s="5">
        <f t="shared" si="13"/>
        <v>0.20500000000000007</v>
      </c>
      <c r="AQ24" s="5">
        <f t="shared" si="14"/>
        <v>-0.13429999999999964</v>
      </c>
      <c r="AR24" s="5">
        <f t="shared" si="15"/>
        <v>-0.1647999999999996</v>
      </c>
      <c r="AS24" s="5">
        <f t="shared" si="16"/>
        <v>-0.03599999999999959</v>
      </c>
      <c r="AT24" s="5">
        <f t="shared" si="17"/>
        <v>0.3200000000000003</v>
      </c>
      <c r="AU24" s="5">
        <f t="shared" si="18"/>
        <v>0.23099999999999987</v>
      </c>
      <c r="AV24" s="5">
        <f t="shared" si="45"/>
        <v>0.03799999999999848</v>
      </c>
      <c r="AX24" s="8">
        <v>172</v>
      </c>
      <c r="AY24" s="15">
        <f t="shared" si="19"/>
        <v>9.4994</v>
      </c>
      <c r="AZ24" s="16">
        <f t="shared" si="20"/>
        <v>10.08</v>
      </c>
      <c r="BA24" s="34">
        <f t="shared" si="46"/>
        <v>0</v>
      </c>
      <c r="BB24" s="15">
        <f t="shared" si="21"/>
        <v>9.0804</v>
      </c>
      <c r="BC24" s="16">
        <f t="shared" si="22"/>
        <v>9.4624</v>
      </c>
      <c r="BD24" s="34">
        <f t="shared" si="47"/>
        <v>0</v>
      </c>
      <c r="BE24" s="15">
        <f t="shared" si="23"/>
        <v>8.2276</v>
      </c>
      <c r="BF24" s="16">
        <f t="shared" si="24"/>
        <v>8.1665</v>
      </c>
      <c r="BG24" s="18">
        <f t="shared" si="48"/>
        <v>0</v>
      </c>
      <c r="BH24" s="15">
        <f t="shared" si="25"/>
        <v>7.9583</v>
      </c>
      <c r="BI24" s="16">
        <f t="shared" si="26"/>
        <v>7.8047</v>
      </c>
      <c r="BJ24" s="18">
        <f t="shared" si="49"/>
        <v>0</v>
      </c>
      <c r="BK24" s="15">
        <f t="shared" si="27"/>
        <v>7.9829</v>
      </c>
      <c r="BL24" s="16">
        <f t="shared" si="28"/>
        <v>7.6322</v>
      </c>
      <c r="BM24" s="18">
        <f t="shared" si="50"/>
        <v>0.2</v>
      </c>
      <c r="BN24" s="15">
        <f t="shared" si="29"/>
        <v>7.6998</v>
      </c>
      <c r="BO24" s="16">
        <f t="shared" si="30"/>
        <v>7.0718</v>
      </c>
      <c r="BP24" s="18">
        <f t="shared" si="51"/>
        <v>0.4</v>
      </c>
      <c r="BQ24" s="15">
        <f t="shared" si="31"/>
        <v>8.3456</v>
      </c>
      <c r="BR24" s="16">
        <f t="shared" si="32"/>
        <v>8.0598</v>
      </c>
      <c r="BS24" s="18">
        <f t="shared" si="52"/>
        <v>0.1</v>
      </c>
      <c r="BT24" s="15">
        <f t="shared" si="33"/>
        <v>8.8565</v>
      </c>
      <c r="BU24" s="16">
        <f t="shared" si="34"/>
        <v>8.6515</v>
      </c>
      <c r="BV24" s="18">
        <f t="shared" si="53"/>
        <v>0</v>
      </c>
      <c r="BW24" s="15">
        <f t="shared" si="35"/>
        <v>9.2613</v>
      </c>
      <c r="BX24" s="16">
        <f t="shared" si="36"/>
        <v>9.3956</v>
      </c>
      <c r="BY24" s="18">
        <f t="shared" si="54"/>
        <v>0</v>
      </c>
      <c r="BZ24" s="15">
        <f t="shared" si="37"/>
        <v>9.8246</v>
      </c>
      <c r="CA24" s="16">
        <f t="shared" si="38"/>
        <v>9.9894</v>
      </c>
      <c r="CB24" s="18">
        <f t="shared" si="55"/>
        <v>0</v>
      </c>
      <c r="CC24" s="15">
        <f t="shared" si="39"/>
        <v>10.371</v>
      </c>
      <c r="CD24" s="16">
        <f t="shared" si="40"/>
        <v>10.407</v>
      </c>
      <c r="CE24" s="18">
        <v>0</v>
      </c>
      <c r="CF24" s="15">
        <f t="shared" si="41"/>
        <v>10.715</v>
      </c>
      <c r="CG24" s="16">
        <f t="shared" si="42"/>
        <v>10.395</v>
      </c>
      <c r="CH24" s="18">
        <v>0</v>
      </c>
      <c r="CI24" s="15">
        <f t="shared" si="43"/>
        <v>11.288</v>
      </c>
      <c r="CJ24" s="16">
        <f t="shared" si="44"/>
        <v>11.057</v>
      </c>
      <c r="CK24" s="18">
        <v>0</v>
      </c>
      <c r="CL24" s="15">
        <f t="shared" si="56"/>
        <v>11.431</v>
      </c>
      <c r="CM24" s="16">
        <f t="shared" si="57"/>
        <v>11.393</v>
      </c>
      <c r="CN24" s="18">
        <v>0</v>
      </c>
    </row>
    <row r="25" spans="2:92" ht="15">
      <c r="B25">
        <v>173</v>
      </c>
      <c r="C25">
        <v>9.9638</v>
      </c>
      <c r="D25">
        <v>9.3119</v>
      </c>
      <c r="E25">
        <v>7.9957</v>
      </c>
      <c r="F25">
        <v>7.5509</v>
      </c>
      <c r="G25">
        <v>7.3605</v>
      </c>
      <c r="H25">
        <v>6.7801</v>
      </c>
      <c r="I25">
        <v>7.7534</v>
      </c>
      <c r="J25">
        <v>8.4561</v>
      </c>
      <c r="K25">
        <v>9.3089</v>
      </c>
      <c r="L25">
        <v>9.9061</v>
      </c>
      <c r="M25">
        <v>10.286</v>
      </c>
      <c r="N25">
        <v>10.353</v>
      </c>
      <c r="O25">
        <v>11.028</v>
      </c>
      <c r="P25">
        <v>11.407</v>
      </c>
      <c r="R25">
        <v>173</v>
      </c>
      <c r="S25">
        <v>9.4025</v>
      </c>
      <c r="T25">
        <v>8.9591</v>
      </c>
      <c r="U25">
        <v>8.1174</v>
      </c>
      <c r="V25">
        <v>7.7956</v>
      </c>
      <c r="W25">
        <v>7.797</v>
      </c>
      <c r="X25">
        <v>7.5123</v>
      </c>
      <c r="Y25">
        <v>8.1538</v>
      </c>
      <c r="Z25">
        <v>8.7523</v>
      </c>
      <c r="AA25">
        <v>9.2146</v>
      </c>
      <c r="AB25">
        <v>9.769</v>
      </c>
      <c r="AC25">
        <v>10.292</v>
      </c>
      <c r="AD25">
        <v>10.68</v>
      </c>
      <c r="AE25">
        <v>11.289</v>
      </c>
      <c r="AF25">
        <v>11.459</v>
      </c>
      <c r="AG25" s="2"/>
      <c r="AH25">
        <v>173</v>
      </c>
      <c r="AI25" s="5">
        <f t="shared" si="6"/>
        <v>-0.561300000000001</v>
      </c>
      <c r="AJ25" s="5">
        <f t="shared" si="7"/>
        <v>-0.3528000000000002</v>
      </c>
      <c r="AK25" s="5">
        <f t="shared" si="8"/>
        <v>0.1216999999999997</v>
      </c>
      <c r="AL25" s="5">
        <f t="shared" si="9"/>
        <v>0.24469999999999992</v>
      </c>
      <c r="AM25" s="5">
        <f t="shared" si="10"/>
        <v>0.43649999999999967</v>
      </c>
      <c r="AN25" s="5">
        <f t="shared" si="11"/>
        <v>0.7321999999999997</v>
      </c>
      <c r="AO25" s="5">
        <f t="shared" si="12"/>
        <v>0.4004000000000003</v>
      </c>
      <c r="AP25" s="5">
        <f t="shared" si="13"/>
        <v>0.2962000000000007</v>
      </c>
      <c r="AQ25" s="5">
        <f t="shared" si="14"/>
        <v>-0.09429999999999872</v>
      </c>
      <c r="AR25" s="5">
        <f t="shared" si="15"/>
        <v>-0.13710000000000022</v>
      </c>
      <c r="AS25" s="5">
        <f t="shared" si="16"/>
        <v>0.006000000000000227</v>
      </c>
      <c r="AT25" s="5">
        <f t="shared" si="17"/>
        <v>0.32699999999999996</v>
      </c>
      <c r="AU25" s="5">
        <f t="shared" si="18"/>
        <v>0.26099999999999923</v>
      </c>
      <c r="AV25" s="5">
        <f t="shared" si="45"/>
        <v>0.0519999999999996</v>
      </c>
      <c r="AX25" s="8">
        <v>173</v>
      </c>
      <c r="AY25" s="15">
        <f t="shared" si="19"/>
        <v>9.4025</v>
      </c>
      <c r="AZ25" s="16">
        <f t="shared" si="20"/>
        <v>9.9638</v>
      </c>
      <c r="BA25" s="34">
        <f t="shared" si="46"/>
        <v>0</v>
      </c>
      <c r="BB25" s="15">
        <f t="shared" si="21"/>
        <v>8.9591</v>
      </c>
      <c r="BC25" s="16">
        <f t="shared" si="22"/>
        <v>9.3119</v>
      </c>
      <c r="BD25" s="34">
        <f t="shared" si="47"/>
        <v>0</v>
      </c>
      <c r="BE25" s="15">
        <f t="shared" si="23"/>
        <v>8.1174</v>
      </c>
      <c r="BF25" s="16">
        <f t="shared" si="24"/>
        <v>7.9957</v>
      </c>
      <c r="BG25" s="18">
        <f t="shared" si="48"/>
        <v>0</v>
      </c>
      <c r="BH25" s="15">
        <f t="shared" si="25"/>
        <v>7.7956</v>
      </c>
      <c r="BI25" s="16">
        <f t="shared" si="26"/>
        <v>7.5509</v>
      </c>
      <c r="BJ25" s="18">
        <f t="shared" si="49"/>
        <v>0</v>
      </c>
      <c r="BK25" s="15">
        <f t="shared" si="27"/>
        <v>7.797</v>
      </c>
      <c r="BL25" s="16">
        <f t="shared" si="28"/>
        <v>7.3605</v>
      </c>
      <c r="BM25" s="18">
        <f t="shared" si="50"/>
        <v>0.2</v>
      </c>
      <c r="BN25" s="15">
        <f t="shared" si="29"/>
        <v>7.5123</v>
      </c>
      <c r="BO25" s="16">
        <f t="shared" si="30"/>
        <v>6.7801</v>
      </c>
      <c r="BP25" s="18">
        <f t="shared" si="51"/>
        <v>0.5</v>
      </c>
      <c r="BQ25" s="15">
        <f t="shared" si="31"/>
        <v>8.1538</v>
      </c>
      <c r="BR25" s="16">
        <f t="shared" si="32"/>
        <v>7.7534</v>
      </c>
      <c r="BS25" s="18">
        <f t="shared" si="52"/>
        <v>0.2</v>
      </c>
      <c r="BT25" s="15">
        <f t="shared" si="33"/>
        <v>8.7523</v>
      </c>
      <c r="BU25" s="16">
        <f t="shared" si="34"/>
        <v>8.4561</v>
      </c>
      <c r="BV25" s="18">
        <f t="shared" si="53"/>
        <v>0.1</v>
      </c>
      <c r="BW25" s="15">
        <f t="shared" si="35"/>
        <v>9.2146</v>
      </c>
      <c r="BX25" s="16">
        <f t="shared" si="36"/>
        <v>9.3089</v>
      </c>
      <c r="BY25" s="18">
        <f t="shared" si="54"/>
        <v>0</v>
      </c>
      <c r="BZ25" s="15">
        <f t="shared" si="37"/>
        <v>9.769</v>
      </c>
      <c r="CA25" s="16">
        <f t="shared" si="38"/>
        <v>9.9061</v>
      </c>
      <c r="CB25" s="18">
        <f t="shared" si="55"/>
        <v>0</v>
      </c>
      <c r="CC25" s="15">
        <f t="shared" si="39"/>
        <v>10.292</v>
      </c>
      <c r="CD25" s="16">
        <f t="shared" si="40"/>
        <v>10.286</v>
      </c>
      <c r="CE25" s="18">
        <v>0</v>
      </c>
      <c r="CF25" s="15">
        <f t="shared" si="41"/>
        <v>10.68</v>
      </c>
      <c r="CG25" s="16">
        <f t="shared" si="42"/>
        <v>10.353</v>
      </c>
      <c r="CH25" s="18">
        <v>0</v>
      </c>
      <c r="CI25" s="15">
        <f t="shared" si="43"/>
        <v>11.289</v>
      </c>
      <c r="CJ25" s="16">
        <f t="shared" si="44"/>
        <v>11.028</v>
      </c>
      <c r="CK25" s="18">
        <v>0</v>
      </c>
      <c r="CL25" s="15">
        <f t="shared" si="56"/>
        <v>11.459</v>
      </c>
      <c r="CM25" s="16">
        <f t="shared" si="57"/>
        <v>11.407</v>
      </c>
      <c r="CN25" s="18">
        <v>0</v>
      </c>
    </row>
    <row r="26" spans="2:92" ht="15">
      <c r="B26">
        <v>174</v>
      </c>
      <c r="C26">
        <v>9.7957</v>
      </c>
      <c r="D26">
        <v>9.1246</v>
      </c>
      <c r="E26">
        <v>7.7859</v>
      </c>
      <c r="F26">
        <v>7.2663</v>
      </c>
      <c r="G26">
        <v>7.0475</v>
      </c>
      <c r="H26">
        <v>6.4194</v>
      </c>
      <c r="I26">
        <v>7.3364</v>
      </c>
      <c r="J26">
        <v>8.1574</v>
      </c>
      <c r="K26">
        <v>9.1799</v>
      </c>
      <c r="L26">
        <v>9.848</v>
      </c>
      <c r="M26">
        <v>10.243</v>
      </c>
      <c r="N26">
        <v>10.327</v>
      </c>
      <c r="O26">
        <v>10.969</v>
      </c>
      <c r="P26">
        <v>11.38</v>
      </c>
      <c r="R26">
        <v>174</v>
      </c>
      <c r="S26">
        <v>9.2904</v>
      </c>
      <c r="T26">
        <v>8.8118</v>
      </c>
      <c r="U26">
        <v>7.9641</v>
      </c>
      <c r="V26">
        <v>7.593</v>
      </c>
      <c r="W26">
        <v>7.5565</v>
      </c>
      <c r="X26">
        <v>7.2552</v>
      </c>
      <c r="Y26">
        <v>7.8486</v>
      </c>
      <c r="Z26">
        <v>8.5594</v>
      </c>
      <c r="AA26">
        <v>9.1678</v>
      </c>
      <c r="AB26">
        <v>9.7543</v>
      </c>
      <c r="AC26">
        <v>10.272</v>
      </c>
      <c r="AD26">
        <v>10.66</v>
      </c>
      <c r="AE26">
        <v>11.266</v>
      </c>
      <c r="AF26">
        <v>11.451</v>
      </c>
      <c r="AG26" s="2"/>
      <c r="AH26">
        <v>174</v>
      </c>
      <c r="AI26" s="5">
        <f t="shared" si="6"/>
        <v>-0.5053000000000001</v>
      </c>
      <c r="AJ26" s="5">
        <f t="shared" si="7"/>
        <v>-0.3127999999999993</v>
      </c>
      <c r="AK26" s="5">
        <f t="shared" si="8"/>
        <v>0.17820000000000036</v>
      </c>
      <c r="AL26" s="5">
        <f t="shared" si="9"/>
        <v>0.32669999999999977</v>
      </c>
      <c r="AM26" s="5">
        <f t="shared" si="10"/>
        <v>0.5089999999999995</v>
      </c>
      <c r="AN26" s="5">
        <f t="shared" si="11"/>
        <v>0.8357999999999999</v>
      </c>
      <c r="AO26" s="5">
        <f t="shared" si="12"/>
        <v>0.5122</v>
      </c>
      <c r="AP26" s="5">
        <f t="shared" si="13"/>
        <v>0.40199999999999925</v>
      </c>
      <c r="AQ26" s="5">
        <f t="shared" si="14"/>
        <v>-0.012100000000000222</v>
      </c>
      <c r="AR26" s="5">
        <f t="shared" si="15"/>
        <v>-0.09370000000000012</v>
      </c>
      <c r="AS26" s="5">
        <f t="shared" si="16"/>
        <v>0.028999999999999915</v>
      </c>
      <c r="AT26" s="5">
        <f t="shared" si="17"/>
        <v>0.3330000000000002</v>
      </c>
      <c r="AU26" s="5">
        <f t="shared" si="18"/>
        <v>0.2970000000000006</v>
      </c>
      <c r="AV26" s="5">
        <f t="shared" si="45"/>
        <v>0.07099999999999973</v>
      </c>
      <c r="AX26" s="8">
        <v>174</v>
      </c>
      <c r="AY26" s="15">
        <f t="shared" si="19"/>
        <v>9.2904</v>
      </c>
      <c r="AZ26" s="16">
        <f t="shared" si="20"/>
        <v>9.7957</v>
      </c>
      <c r="BA26" s="34">
        <f t="shared" si="46"/>
        <v>0</v>
      </c>
      <c r="BB26" s="15">
        <f t="shared" si="21"/>
        <v>8.8118</v>
      </c>
      <c r="BC26" s="16">
        <f t="shared" si="22"/>
        <v>9.1246</v>
      </c>
      <c r="BD26" s="34">
        <f t="shared" si="47"/>
        <v>0</v>
      </c>
      <c r="BE26" s="15">
        <f t="shared" si="23"/>
        <v>7.9641</v>
      </c>
      <c r="BF26" s="16">
        <f t="shared" si="24"/>
        <v>7.7859</v>
      </c>
      <c r="BG26" s="18">
        <f t="shared" si="48"/>
        <v>0</v>
      </c>
      <c r="BH26" s="15">
        <f t="shared" si="25"/>
        <v>7.593</v>
      </c>
      <c r="BI26" s="16">
        <f t="shared" si="26"/>
        <v>7.2663</v>
      </c>
      <c r="BJ26" s="18">
        <f t="shared" si="49"/>
        <v>0.1</v>
      </c>
      <c r="BK26" s="15">
        <f t="shared" si="27"/>
        <v>7.5565</v>
      </c>
      <c r="BL26" s="16">
        <f t="shared" si="28"/>
        <v>7.0475</v>
      </c>
      <c r="BM26" s="18">
        <f t="shared" si="50"/>
        <v>0.3</v>
      </c>
      <c r="BN26" s="15">
        <f t="shared" si="29"/>
        <v>7.2552</v>
      </c>
      <c r="BO26" s="16">
        <f t="shared" si="30"/>
        <v>6.4194</v>
      </c>
      <c r="BP26" s="18">
        <f t="shared" si="51"/>
        <v>0.6</v>
      </c>
      <c r="BQ26" s="15">
        <f t="shared" si="31"/>
        <v>7.8486</v>
      </c>
      <c r="BR26" s="16">
        <f t="shared" si="32"/>
        <v>7.3364</v>
      </c>
      <c r="BS26" s="18">
        <f t="shared" si="52"/>
        <v>0.3</v>
      </c>
      <c r="BT26" s="15">
        <f t="shared" si="33"/>
        <v>8.5594</v>
      </c>
      <c r="BU26" s="16">
        <f t="shared" si="34"/>
        <v>8.1574</v>
      </c>
      <c r="BV26" s="18">
        <f t="shared" si="53"/>
        <v>0.2</v>
      </c>
      <c r="BW26" s="15">
        <f t="shared" si="35"/>
        <v>9.1678</v>
      </c>
      <c r="BX26" s="16">
        <f t="shared" si="36"/>
        <v>9.1799</v>
      </c>
      <c r="BY26" s="18">
        <f t="shared" si="54"/>
        <v>0</v>
      </c>
      <c r="BZ26" s="15">
        <f t="shared" si="37"/>
        <v>9.7543</v>
      </c>
      <c r="CA26" s="16">
        <f t="shared" si="38"/>
        <v>9.848</v>
      </c>
      <c r="CB26" s="18">
        <f t="shared" si="55"/>
        <v>0</v>
      </c>
      <c r="CC26" s="15">
        <f t="shared" si="39"/>
        <v>10.272</v>
      </c>
      <c r="CD26" s="16">
        <f t="shared" si="40"/>
        <v>10.243</v>
      </c>
      <c r="CE26" s="18">
        <v>0</v>
      </c>
      <c r="CF26" s="15">
        <f t="shared" si="41"/>
        <v>10.66</v>
      </c>
      <c r="CG26" s="16">
        <f t="shared" si="42"/>
        <v>10.327</v>
      </c>
      <c r="CH26" s="18">
        <v>0</v>
      </c>
      <c r="CI26" s="15">
        <f t="shared" si="43"/>
        <v>11.266</v>
      </c>
      <c r="CJ26" s="16">
        <f t="shared" si="44"/>
        <v>10.969</v>
      </c>
      <c r="CK26" s="18">
        <v>0</v>
      </c>
      <c r="CL26" s="15">
        <f t="shared" si="56"/>
        <v>11.451</v>
      </c>
      <c r="CM26" s="16">
        <f t="shared" si="57"/>
        <v>11.38</v>
      </c>
      <c r="CN26" s="18">
        <v>0</v>
      </c>
    </row>
    <row r="27" spans="2:92" ht="15">
      <c r="B27">
        <v>175</v>
      </c>
      <c r="C27">
        <v>9.6849</v>
      </c>
      <c r="D27">
        <v>8.9872</v>
      </c>
      <c r="E27">
        <v>7.663</v>
      </c>
      <c r="F27">
        <v>7.09</v>
      </c>
      <c r="G27">
        <v>6.8431</v>
      </c>
      <c r="H27">
        <v>6.2126</v>
      </c>
      <c r="I27">
        <v>7.0411</v>
      </c>
      <c r="J27">
        <v>7.9186</v>
      </c>
      <c r="K27">
        <v>9.0629</v>
      </c>
      <c r="L27">
        <v>9.8028</v>
      </c>
      <c r="M27">
        <v>10.191</v>
      </c>
      <c r="N27">
        <v>10.319</v>
      </c>
      <c r="O27">
        <v>10.946</v>
      </c>
      <c r="P27">
        <v>11.373</v>
      </c>
      <c r="R27">
        <v>175</v>
      </c>
      <c r="S27">
        <v>9.2022</v>
      </c>
      <c r="T27">
        <v>8.6914</v>
      </c>
      <c r="U27">
        <v>7.8576</v>
      </c>
      <c r="V27">
        <v>7.4602</v>
      </c>
      <c r="W27">
        <v>7.3989</v>
      </c>
      <c r="X27">
        <v>7.087</v>
      </c>
      <c r="Y27">
        <v>7.6188</v>
      </c>
      <c r="Z27">
        <v>8.3696</v>
      </c>
      <c r="AA27">
        <v>9.0865</v>
      </c>
      <c r="AB27">
        <v>9.7319</v>
      </c>
      <c r="AC27">
        <v>10.24</v>
      </c>
      <c r="AD27">
        <v>10.642</v>
      </c>
      <c r="AE27">
        <v>11.261</v>
      </c>
      <c r="AF27">
        <v>11.455</v>
      </c>
      <c r="AG27" s="2"/>
      <c r="AH27">
        <v>175</v>
      </c>
      <c r="AI27" s="5">
        <f t="shared" si="6"/>
        <v>-0.48270000000000124</v>
      </c>
      <c r="AJ27" s="5">
        <f t="shared" si="7"/>
        <v>-0.29579999999999984</v>
      </c>
      <c r="AK27" s="5">
        <f t="shared" si="8"/>
        <v>0.19459999999999944</v>
      </c>
      <c r="AL27" s="5">
        <f t="shared" si="9"/>
        <v>0.37020000000000053</v>
      </c>
      <c r="AM27" s="5">
        <f t="shared" si="10"/>
        <v>0.5558000000000005</v>
      </c>
      <c r="AN27" s="5">
        <f t="shared" si="11"/>
        <v>0.8743999999999996</v>
      </c>
      <c r="AO27" s="5">
        <f t="shared" si="12"/>
        <v>0.5777000000000001</v>
      </c>
      <c r="AP27" s="5">
        <f t="shared" si="13"/>
        <v>0.4510000000000005</v>
      </c>
      <c r="AQ27" s="5">
        <f t="shared" si="14"/>
        <v>0.02359999999999829</v>
      </c>
      <c r="AR27" s="5">
        <f t="shared" si="15"/>
        <v>-0.07089999999999996</v>
      </c>
      <c r="AS27" s="5">
        <f t="shared" si="16"/>
        <v>0.04899999999999949</v>
      </c>
      <c r="AT27" s="5">
        <f t="shared" si="17"/>
        <v>0.3229999999999986</v>
      </c>
      <c r="AU27" s="5">
        <f t="shared" si="18"/>
        <v>0.3149999999999995</v>
      </c>
      <c r="AV27" s="5">
        <f t="shared" si="45"/>
        <v>0.08200000000000074</v>
      </c>
      <c r="AX27" s="8">
        <v>175</v>
      </c>
      <c r="AY27" s="15">
        <f t="shared" si="19"/>
        <v>9.2022</v>
      </c>
      <c r="AZ27" s="16">
        <f t="shared" si="20"/>
        <v>9.6849</v>
      </c>
      <c r="BA27" s="34">
        <f t="shared" si="46"/>
        <v>0</v>
      </c>
      <c r="BB27" s="15">
        <f t="shared" si="21"/>
        <v>8.6914</v>
      </c>
      <c r="BC27" s="16">
        <f t="shared" si="22"/>
        <v>8.9872</v>
      </c>
      <c r="BD27" s="34">
        <f t="shared" si="47"/>
        <v>0</v>
      </c>
      <c r="BE27" s="15">
        <f t="shared" si="23"/>
        <v>7.8576</v>
      </c>
      <c r="BF27" s="16">
        <f t="shared" si="24"/>
        <v>7.663</v>
      </c>
      <c r="BG27" s="18">
        <f t="shared" si="48"/>
        <v>0</v>
      </c>
      <c r="BH27" s="15">
        <f t="shared" si="25"/>
        <v>7.4602</v>
      </c>
      <c r="BI27" s="16">
        <f t="shared" si="26"/>
        <v>7.09</v>
      </c>
      <c r="BJ27" s="18">
        <f t="shared" si="49"/>
        <v>0.2</v>
      </c>
      <c r="BK27" s="15">
        <f t="shared" si="27"/>
        <v>7.3989</v>
      </c>
      <c r="BL27" s="16">
        <f t="shared" si="28"/>
        <v>6.8431</v>
      </c>
      <c r="BM27" s="18">
        <f t="shared" si="50"/>
        <v>0.4</v>
      </c>
      <c r="BN27" s="15">
        <f t="shared" si="29"/>
        <v>7.087</v>
      </c>
      <c r="BO27" s="16">
        <f t="shared" si="30"/>
        <v>6.2126</v>
      </c>
      <c r="BP27" s="18">
        <f t="shared" si="51"/>
        <v>0.7</v>
      </c>
      <c r="BQ27" s="15">
        <f t="shared" si="31"/>
        <v>7.6188</v>
      </c>
      <c r="BR27" s="16">
        <f t="shared" si="32"/>
        <v>7.0411</v>
      </c>
      <c r="BS27" s="18">
        <f t="shared" si="52"/>
        <v>0.4</v>
      </c>
      <c r="BT27" s="15">
        <f t="shared" si="33"/>
        <v>8.3696</v>
      </c>
      <c r="BU27" s="16">
        <f t="shared" si="34"/>
        <v>7.9186</v>
      </c>
      <c r="BV27" s="18">
        <f t="shared" si="53"/>
        <v>0.3</v>
      </c>
      <c r="BW27" s="15">
        <f t="shared" si="35"/>
        <v>9.0865</v>
      </c>
      <c r="BX27" s="16">
        <f t="shared" si="36"/>
        <v>9.0629</v>
      </c>
      <c r="BY27" s="18">
        <f t="shared" si="54"/>
        <v>0</v>
      </c>
      <c r="BZ27" s="15">
        <f t="shared" si="37"/>
        <v>9.7319</v>
      </c>
      <c r="CA27" s="16">
        <f t="shared" si="38"/>
        <v>9.8028</v>
      </c>
      <c r="CB27" s="18">
        <f t="shared" si="55"/>
        <v>0</v>
      </c>
      <c r="CC27" s="15">
        <f t="shared" si="39"/>
        <v>10.24</v>
      </c>
      <c r="CD27" s="16">
        <f t="shared" si="40"/>
        <v>10.191</v>
      </c>
      <c r="CE27" s="18">
        <v>0</v>
      </c>
      <c r="CF27" s="15">
        <f t="shared" si="41"/>
        <v>10.642</v>
      </c>
      <c r="CG27" s="16">
        <f t="shared" si="42"/>
        <v>10.319</v>
      </c>
      <c r="CH27" s="18">
        <v>0</v>
      </c>
      <c r="CI27" s="15">
        <f t="shared" si="43"/>
        <v>11.261</v>
      </c>
      <c r="CJ27" s="16">
        <f t="shared" si="44"/>
        <v>10.946</v>
      </c>
      <c r="CK27" s="18">
        <v>0</v>
      </c>
      <c r="CL27" s="15">
        <f t="shared" si="56"/>
        <v>11.455</v>
      </c>
      <c r="CM27" s="16">
        <f t="shared" si="57"/>
        <v>11.373</v>
      </c>
      <c r="CN27" s="18">
        <v>0</v>
      </c>
    </row>
    <row r="28" spans="2:92" ht="15">
      <c r="B28">
        <v>176</v>
      </c>
      <c r="C28">
        <v>9.5857</v>
      </c>
      <c r="D28">
        <v>8.9122</v>
      </c>
      <c r="E28">
        <v>7.6037</v>
      </c>
      <c r="F28">
        <v>6.992</v>
      </c>
      <c r="G28">
        <v>6.7869</v>
      </c>
      <c r="H28">
        <v>6.1278</v>
      </c>
      <c r="I28">
        <v>6.9143</v>
      </c>
      <c r="J28">
        <v>7.7657</v>
      </c>
      <c r="K28">
        <v>8.868</v>
      </c>
      <c r="L28">
        <v>9.719</v>
      </c>
      <c r="M28">
        <v>10.076</v>
      </c>
      <c r="N28">
        <v>10.302</v>
      </c>
      <c r="O28">
        <v>10.903</v>
      </c>
      <c r="P28">
        <v>11.388</v>
      </c>
      <c r="R28">
        <v>176</v>
      </c>
      <c r="S28">
        <v>9.1154</v>
      </c>
      <c r="T28">
        <v>8.6261</v>
      </c>
      <c r="U28">
        <v>7.8276</v>
      </c>
      <c r="V28">
        <v>7.4096</v>
      </c>
      <c r="W28">
        <v>7.3868</v>
      </c>
      <c r="X28">
        <v>7.0571</v>
      </c>
      <c r="Y28">
        <v>7.5517</v>
      </c>
      <c r="Z28">
        <v>8.2695</v>
      </c>
      <c r="AA28">
        <v>8.9468</v>
      </c>
      <c r="AB28">
        <v>9.6659</v>
      </c>
      <c r="AC28">
        <v>10.161</v>
      </c>
      <c r="AD28">
        <v>10.596</v>
      </c>
      <c r="AE28">
        <v>11.239</v>
      </c>
      <c r="AF28">
        <v>11.497</v>
      </c>
      <c r="AG28" s="2"/>
      <c r="AH28">
        <v>176</v>
      </c>
      <c r="AI28" s="5">
        <f t="shared" si="6"/>
        <v>-0.47029999999999994</v>
      </c>
      <c r="AJ28" s="5">
        <f t="shared" si="7"/>
        <v>-0.28610000000000113</v>
      </c>
      <c r="AK28" s="5">
        <f t="shared" si="8"/>
        <v>0.22390000000000043</v>
      </c>
      <c r="AL28" s="5">
        <f t="shared" si="9"/>
        <v>0.4176000000000002</v>
      </c>
      <c r="AM28" s="5">
        <f t="shared" si="10"/>
        <v>0.5998999999999999</v>
      </c>
      <c r="AN28" s="5">
        <f t="shared" si="11"/>
        <v>0.9293000000000005</v>
      </c>
      <c r="AO28" s="5">
        <f t="shared" si="12"/>
        <v>0.6374000000000004</v>
      </c>
      <c r="AP28" s="5">
        <f t="shared" si="13"/>
        <v>0.5038000000000009</v>
      </c>
      <c r="AQ28" s="5">
        <f t="shared" si="14"/>
        <v>0.07879999999999932</v>
      </c>
      <c r="AR28" s="5">
        <f t="shared" si="15"/>
        <v>-0.053099999999998815</v>
      </c>
      <c r="AS28" s="5">
        <f t="shared" si="16"/>
        <v>0.08499999999999908</v>
      </c>
      <c r="AT28" s="5">
        <f t="shared" si="17"/>
        <v>0.2940000000000005</v>
      </c>
      <c r="AU28" s="5">
        <f t="shared" si="18"/>
        <v>0.3360000000000003</v>
      </c>
      <c r="AV28" s="5">
        <f t="shared" si="45"/>
        <v>0.10899999999999999</v>
      </c>
      <c r="AX28" s="8">
        <v>176</v>
      </c>
      <c r="AY28" s="15">
        <f t="shared" si="19"/>
        <v>9.1154</v>
      </c>
      <c r="AZ28" s="16">
        <f t="shared" si="20"/>
        <v>9.5857</v>
      </c>
      <c r="BA28" s="34">
        <f t="shared" si="46"/>
        <v>0</v>
      </c>
      <c r="BB28" s="15">
        <f t="shared" si="21"/>
        <v>8.6261</v>
      </c>
      <c r="BC28" s="16">
        <f t="shared" si="22"/>
        <v>8.9122</v>
      </c>
      <c r="BD28" s="34">
        <f t="shared" si="47"/>
        <v>0</v>
      </c>
      <c r="BE28" s="15">
        <f t="shared" si="23"/>
        <v>7.8276</v>
      </c>
      <c r="BF28" s="16">
        <f t="shared" si="24"/>
        <v>7.6037</v>
      </c>
      <c r="BG28" s="18">
        <f t="shared" si="48"/>
        <v>0</v>
      </c>
      <c r="BH28" s="15">
        <f t="shared" si="25"/>
        <v>7.4096</v>
      </c>
      <c r="BI28" s="16">
        <f t="shared" si="26"/>
        <v>6.992</v>
      </c>
      <c r="BJ28" s="18">
        <f t="shared" si="49"/>
        <v>0.2</v>
      </c>
      <c r="BK28" s="15">
        <f t="shared" si="27"/>
        <v>7.3868</v>
      </c>
      <c r="BL28" s="16">
        <f t="shared" si="28"/>
        <v>6.7869</v>
      </c>
      <c r="BM28" s="18">
        <f t="shared" si="50"/>
        <v>0.4</v>
      </c>
      <c r="BN28" s="15">
        <f t="shared" si="29"/>
        <v>7.0571</v>
      </c>
      <c r="BO28" s="16">
        <f t="shared" si="30"/>
        <v>6.1278</v>
      </c>
      <c r="BP28" s="18">
        <f t="shared" si="51"/>
        <v>0.7</v>
      </c>
      <c r="BQ28" s="15">
        <f t="shared" si="31"/>
        <v>7.5517</v>
      </c>
      <c r="BR28" s="16">
        <f t="shared" si="32"/>
        <v>6.9143</v>
      </c>
      <c r="BS28" s="18">
        <f t="shared" si="52"/>
        <v>0.4</v>
      </c>
      <c r="BT28" s="15">
        <f t="shared" si="33"/>
        <v>8.2695</v>
      </c>
      <c r="BU28" s="16">
        <f t="shared" si="34"/>
        <v>7.7657</v>
      </c>
      <c r="BV28" s="18">
        <f t="shared" si="53"/>
        <v>0.3</v>
      </c>
      <c r="BW28" s="15">
        <f t="shared" si="35"/>
        <v>8.9468</v>
      </c>
      <c r="BX28" s="16">
        <f t="shared" si="36"/>
        <v>8.868</v>
      </c>
      <c r="BY28" s="18">
        <f t="shared" si="54"/>
        <v>0</v>
      </c>
      <c r="BZ28" s="15">
        <f t="shared" si="37"/>
        <v>9.6659</v>
      </c>
      <c r="CA28" s="16">
        <f t="shared" si="38"/>
        <v>9.719</v>
      </c>
      <c r="CB28" s="18">
        <f t="shared" si="55"/>
        <v>0</v>
      </c>
      <c r="CC28" s="15">
        <f t="shared" si="39"/>
        <v>10.161</v>
      </c>
      <c r="CD28" s="16">
        <f t="shared" si="40"/>
        <v>10.076</v>
      </c>
      <c r="CE28" s="18">
        <v>0</v>
      </c>
      <c r="CF28" s="15">
        <f t="shared" si="41"/>
        <v>10.596</v>
      </c>
      <c r="CG28" s="16">
        <f t="shared" si="42"/>
        <v>10.302</v>
      </c>
      <c r="CH28" s="18">
        <v>0</v>
      </c>
      <c r="CI28" s="15">
        <f t="shared" si="43"/>
        <v>11.239</v>
      </c>
      <c r="CJ28" s="16">
        <f t="shared" si="44"/>
        <v>10.903</v>
      </c>
      <c r="CK28" s="18">
        <v>0</v>
      </c>
      <c r="CL28" s="15">
        <f t="shared" si="56"/>
        <v>11.497</v>
      </c>
      <c r="CM28" s="16">
        <f t="shared" si="57"/>
        <v>11.388</v>
      </c>
      <c r="CN28" s="18">
        <v>0</v>
      </c>
    </row>
    <row r="29" spans="2:92" ht="15">
      <c r="B29">
        <v>177</v>
      </c>
      <c r="C29">
        <v>9.3087</v>
      </c>
      <c r="D29">
        <v>8.5406</v>
      </c>
      <c r="E29">
        <v>7.1914</v>
      </c>
      <c r="F29">
        <v>6.4573</v>
      </c>
      <c r="G29">
        <v>6.2175</v>
      </c>
      <c r="H29">
        <v>5.5377</v>
      </c>
      <c r="I29">
        <v>6.2391</v>
      </c>
      <c r="J29">
        <v>7.1491</v>
      </c>
      <c r="K29">
        <v>8.4577</v>
      </c>
      <c r="L29">
        <v>9.6962</v>
      </c>
      <c r="M29">
        <v>10.048</v>
      </c>
      <c r="N29">
        <v>10.288</v>
      </c>
      <c r="O29">
        <v>10.859</v>
      </c>
      <c r="P29">
        <v>11.371</v>
      </c>
      <c r="R29">
        <v>177</v>
      </c>
      <c r="S29">
        <v>8.9281</v>
      </c>
      <c r="T29">
        <v>8.3504</v>
      </c>
      <c r="U29">
        <v>7.5</v>
      </c>
      <c r="V29">
        <v>6.9891</v>
      </c>
      <c r="W29">
        <v>6.919</v>
      </c>
      <c r="X29">
        <v>6.5628</v>
      </c>
      <c r="Y29">
        <v>7.0066</v>
      </c>
      <c r="Z29">
        <v>7.7877</v>
      </c>
      <c r="AA29">
        <v>8.6638</v>
      </c>
      <c r="AB29">
        <v>9.6861</v>
      </c>
      <c r="AC29">
        <v>10.151</v>
      </c>
      <c r="AD29">
        <v>10.576</v>
      </c>
      <c r="AE29">
        <v>11.214</v>
      </c>
      <c r="AF29">
        <v>11.499</v>
      </c>
      <c r="AG29" s="2"/>
      <c r="AH29">
        <v>177</v>
      </c>
      <c r="AI29" s="5">
        <f t="shared" si="6"/>
        <v>-0.3805999999999994</v>
      </c>
      <c r="AJ29" s="5">
        <f t="shared" si="7"/>
        <v>-0.19019999999999904</v>
      </c>
      <c r="AK29" s="5">
        <f t="shared" si="8"/>
        <v>0.3086000000000002</v>
      </c>
      <c r="AL29" s="5">
        <f t="shared" si="9"/>
        <v>0.5317999999999996</v>
      </c>
      <c r="AM29" s="5">
        <f t="shared" si="10"/>
        <v>0.7014999999999993</v>
      </c>
      <c r="AN29" s="5">
        <f t="shared" si="11"/>
        <v>1.0251000000000001</v>
      </c>
      <c r="AO29" s="5">
        <f t="shared" si="12"/>
        <v>0.7675000000000001</v>
      </c>
      <c r="AP29" s="5">
        <f t="shared" si="13"/>
        <v>0.6386000000000003</v>
      </c>
      <c r="AQ29" s="5">
        <f t="shared" si="14"/>
        <v>0.20609999999999928</v>
      </c>
      <c r="AR29" s="5">
        <f t="shared" si="15"/>
        <v>-0.010099999999999554</v>
      </c>
      <c r="AS29" s="5">
        <f t="shared" si="16"/>
        <v>0.10299999999999976</v>
      </c>
      <c r="AT29" s="5">
        <f t="shared" si="17"/>
        <v>0.28800000000000026</v>
      </c>
      <c r="AU29" s="5">
        <f t="shared" si="18"/>
        <v>0.3550000000000004</v>
      </c>
      <c r="AV29" s="5">
        <f t="shared" si="45"/>
        <v>0.1280000000000001</v>
      </c>
      <c r="AX29" s="8">
        <v>177</v>
      </c>
      <c r="AY29" s="15">
        <f t="shared" si="19"/>
        <v>8.9281</v>
      </c>
      <c r="AZ29" s="16">
        <f t="shared" si="20"/>
        <v>9.3087</v>
      </c>
      <c r="BA29" s="34">
        <f t="shared" si="46"/>
        <v>0</v>
      </c>
      <c r="BB29" s="15">
        <f t="shared" si="21"/>
        <v>8.3504</v>
      </c>
      <c r="BC29" s="16">
        <f t="shared" si="22"/>
        <v>8.5406</v>
      </c>
      <c r="BD29" s="34">
        <f t="shared" si="47"/>
        <v>0</v>
      </c>
      <c r="BE29" s="15">
        <f t="shared" si="23"/>
        <v>7.5</v>
      </c>
      <c r="BF29" s="16">
        <f t="shared" si="24"/>
        <v>7.1914</v>
      </c>
      <c r="BG29" s="18">
        <f t="shared" si="48"/>
        <v>0.1</v>
      </c>
      <c r="BH29" s="15">
        <f t="shared" si="25"/>
        <v>6.9891</v>
      </c>
      <c r="BI29" s="16">
        <f t="shared" si="26"/>
        <v>6.4573</v>
      </c>
      <c r="BJ29" s="18">
        <f t="shared" si="49"/>
        <v>0.3</v>
      </c>
      <c r="BK29" s="15">
        <f t="shared" si="27"/>
        <v>6.919</v>
      </c>
      <c r="BL29" s="16">
        <f t="shared" si="28"/>
        <v>6.2175</v>
      </c>
      <c r="BM29" s="18">
        <f t="shared" si="50"/>
        <v>0.5</v>
      </c>
      <c r="BN29" s="15">
        <f t="shared" si="29"/>
        <v>6.5628</v>
      </c>
      <c r="BO29" s="16">
        <f t="shared" si="30"/>
        <v>5.5377</v>
      </c>
      <c r="BP29" s="18">
        <f t="shared" si="51"/>
        <v>0.8</v>
      </c>
      <c r="BQ29" s="15">
        <f t="shared" si="31"/>
        <v>7.0066</v>
      </c>
      <c r="BR29" s="16">
        <f t="shared" si="32"/>
        <v>6.2391</v>
      </c>
      <c r="BS29" s="18">
        <f t="shared" si="52"/>
        <v>0.6</v>
      </c>
      <c r="BT29" s="15">
        <f t="shared" si="33"/>
        <v>7.7877</v>
      </c>
      <c r="BU29" s="16">
        <f t="shared" si="34"/>
        <v>7.1491</v>
      </c>
      <c r="BV29" s="18">
        <f t="shared" si="53"/>
        <v>0.4</v>
      </c>
      <c r="BW29" s="15">
        <f t="shared" si="35"/>
        <v>8.6638</v>
      </c>
      <c r="BX29" s="16">
        <f t="shared" si="36"/>
        <v>8.4577</v>
      </c>
      <c r="BY29" s="18">
        <f t="shared" si="54"/>
        <v>0</v>
      </c>
      <c r="BZ29" s="15">
        <f t="shared" si="37"/>
        <v>9.6861</v>
      </c>
      <c r="CA29" s="16">
        <f t="shared" si="38"/>
        <v>9.6962</v>
      </c>
      <c r="CB29" s="18">
        <f t="shared" si="55"/>
        <v>0</v>
      </c>
      <c r="CC29" s="15">
        <f t="shared" si="39"/>
        <v>10.151</v>
      </c>
      <c r="CD29" s="16">
        <f t="shared" si="40"/>
        <v>10.048</v>
      </c>
      <c r="CE29" s="18">
        <v>0</v>
      </c>
      <c r="CF29" s="15">
        <f t="shared" si="41"/>
        <v>10.576</v>
      </c>
      <c r="CG29" s="16">
        <f t="shared" si="42"/>
        <v>10.288</v>
      </c>
      <c r="CH29" s="18">
        <v>0</v>
      </c>
      <c r="CI29" s="15">
        <f t="shared" si="43"/>
        <v>11.214</v>
      </c>
      <c r="CJ29" s="16">
        <f t="shared" si="44"/>
        <v>10.859</v>
      </c>
      <c r="CK29" s="18">
        <v>0</v>
      </c>
      <c r="CL29" s="15">
        <f t="shared" si="56"/>
        <v>11.499</v>
      </c>
      <c r="CM29" s="16">
        <f t="shared" si="57"/>
        <v>11.371</v>
      </c>
      <c r="CN29" s="18">
        <v>0</v>
      </c>
    </row>
    <row r="30" spans="2:92" ht="15">
      <c r="B30">
        <v>178</v>
      </c>
      <c r="C30">
        <v>9.2141</v>
      </c>
      <c r="D30">
        <v>8.4234</v>
      </c>
      <c r="E30">
        <v>7.1037</v>
      </c>
      <c r="F30">
        <v>6.3393</v>
      </c>
      <c r="G30">
        <v>6.1517</v>
      </c>
      <c r="H30">
        <v>5.4657</v>
      </c>
      <c r="I30">
        <v>6.0644</v>
      </c>
      <c r="J30">
        <v>6.8842</v>
      </c>
      <c r="K30">
        <v>8.2318</v>
      </c>
      <c r="L30">
        <v>9.6677</v>
      </c>
      <c r="M30">
        <v>10</v>
      </c>
      <c r="N30">
        <v>10.272</v>
      </c>
      <c r="O30">
        <v>10.825</v>
      </c>
      <c r="P30">
        <v>11.374</v>
      </c>
      <c r="R30">
        <v>178</v>
      </c>
      <c r="S30">
        <v>8.8544</v>
      </c>
      <c r="T30">
        <v>8.2686</v>
      </c>
      <c r="U30">
        <v>7.4373</v>
      </c>
      <c r="V30">
        <v>6.9155</v>
      </c>
      <c r="W30">
        <v>6.88</v>
      </c>
      <c r="X30">
        <v>6.5114</v>
      </c>
      <c r="Y30">
        <v>6.8855</v>
      </c>
      <c r="Z30">
        <v>7.5978</v>
      </c>
      <c r="AA30">
        <v>8.4967</v>
      </c>
      <c r="AB30">
        <v>9.6756</v>
      </c>
      <c r="AC30">
        <v>10.121</v>
      </c>
      <c r="AD30">
        <v>10.552</v>
      </c>
      <c r="AE30">
        <v>11.194</v>
      </c>
      <c r="AF30">
        <v>11.523</v>
      </c>
      <c r="AG30" s="2"/>
      <c r="AH30">
        <v>178</v>
      </c>
      <c r="AI30" s="5">
        <f t="shared" si="6"/>
        <v>-0.35970000000000013</v>
      </c>
      <c r="AJ30" s="5">
        <f t="shared" si="7"/>
        <v>-0.1548000000000016</v>
      </c>
      <c r="AK30" s="5">
        <f t="shared" si="8"/>
        <v>0.3335999999999997</v>
      </c>
      <c r="AL30" s="5">
        <f t="shared" si="9"/>
        <v>0.5762</v>
      </c>
      <c r="AM30" s="5">
        <f t="shared" si="10"/>
        <v>0.7283</v>
      </c>
      <c r="AN30" s="5">
        <f t="shared" si="11"/>
        <v>1.0457</v>
      </c>
      <c r="AO30" s="5">
        <f t="shared" si="12"/>
        <v>0.8211000000000004</v>
      </c>
      <c r="AP30" s="5">
        <f t="shared" si="13"/>
        <v>0.7136000000000005</v>
      </c>
      <c r="AQ30" s="5">
        <f t="shared" si="14"/>
        <v>0.2649000000000008</v>
      </c>
      <c r="AR30" s="5">
        <f t="shared" si="15"/>
        <v>0.007899999999999352</v>
      </c>
      <c r="AS30" s="5">
        <f t="shared" si="16"/>
        <v>0.12100000000000044</v>
      </c>
      <c r="AT30" s="5">
        <f t="shared" si="17"/>
        <v>0.27999999999999936</v>
      </c>
      <c r="AU30" s="5">
        <f t="shared" si="18"/>
        <v>0.36900000000000155</v>
      </c>
      <c r="AV30" s="5">
        <f t="shared" si="45"/>
        <v>0.14899999999999913</v>
      </c>
      <c r="AX30" s="8">
        <v>178</v>
      </c>
      <c r="AY30" s="15">
        <f t="shared" si="19"/>
        <v>8.8544</v>
      </c>
      <c r="AZ30" s="16">
        <f t="shared" si="20"/>
        <v>9.2141</v>
      </c>
      <c r="BA30" s="34">
        <f t="shared" si="46"/>
        <v>0</v>
      </c>
      <c r="BB30" s="15">
        <f t="shared" si="21"/>
        <v>8.2686</v>
      </c>
      <c r="BC30" s="16">
        <f t="shared" si="22"/>
        <v>8.4234</v>
      </c>
      <c r="BD30" s="34">
        <f t="shared" si="47"/>
        <v>0</v>
      </c>
      <c r="BE30" s="15">
        <f t="shared" si="23"/>
        <v>7.4373</v>
      </c>
      <c r="BF30" s="16">
        <f t="shared" si="24"/>
        <v>7.1037</v>
      </c>
      <c r="BG30" s="18">
        <f t="shared" si="48"/>
        <v>0.1</v>
      </c>
      <c r="BH30" s="15">
        <f t="shared" si="25"/>
        <v>6.9155</v>
      </c>
      <c r="BI30" s="16">
        <f t="shared" si="26"/>
        <v>6.3393</v>
      </c>
      <c r="BJ30" s="18">
        <f t="shared" si="49"/>
        <v>0.4</v>
      </c>
      <c r="BK30" s="15">
        <f t="shared" si="27"/>
        <v>6.88</v>
      </c>
      <c r="BL30" s="16">
        <f t="shared" si="28"/>
        <v>6.1517</v>
      </c>
      <c r="BM30" s="18">
        <f t="shared" si="50"/>
        <v>0.5</v>
      </c>
      <c r="BN30" s="15">
        <f t="shared" si="29"/>
        <v>6.5114</v>
      </c>
      <c r="BO30" s="16">
        <f t="shared" si="30"/>
        <v>5.4657</v>
      </c>
      <c r="BP30" s="18">
        <f t="shared" si="51"/>
        <v>0.8</v>
      </c>
      <c r="BQ30" s="15">
        <f t="shared" si="31"/>
        <v>6.8855</v>
      </c>
      <c r="BR30" s="16">
        <f t="shared" si="32"/>
        <v>6.0644</v>
      </c>
      <c r="BS30" s="18">
        <f t="shared" si="52"/>
        <v>0.6</v>
      </c>
      <c r="BT30" s="15">
        <f t="shared" si="33"/>
        <v>7.5978</v>
      </c>
      <c r="BU30" s="16">
        <f t="shared" si="34"/>
        <v>6.8842</v>
      </c>
      <c r="BV30" s="18">
        <f t="shared" si="53"/>
        <v>0.5</v>
      </c>
      <c r="BW30" s="15">
        <f t="shared" si="35"/>
        <v>8.4967</v>
      </c>
      <c r="BX30" s="16">
        <f t="shared" si="36"/>
        <v>8.2318</v>
      </c>
      <c r="BY30" s="18">
        <f t="shared" si="54"/>
        <v>0.1</v>
      </c>
      <c r="BZ30" s="15">
        <f t="shared" si="37"/>
        <v>9.6756</v>
      </c>
      <c r="CA30" s="16">
        <f t="shared" si="38"/>
        <v>9.6677</v>
      </c>
      <c r="CB30" s="18">
        <f t="shared" si="55"/>
        <v>0</v>
      </c>
      <c r="CC30" s="15">
        <f t="shared" si="39"/>
        <v>10.121</v>
      </c>
      <c r="CD30" s="16">
        <f t="shared" si="40"/>
        <v>10</v>
      </c>
      <c r="CE30" s="18">
        <v>0</v>
      </c>
      <c r="CF30" s="15">
        <f t="shared" si="41"/>
        <v>10.552</v>
      </c>
      <c r="CG30" s="16">
        <f t="shared" si="42"/>
        <v>10.272</v>
      </c>
      <c r="CH30" s="18">
        <v>0</v>
      </c>
      <c r="CI30" s="15">
        <f t="shared" si="43"/>
        <v>11.194</v>
      </c>
      <c r="CJ30" s="16">
        <f t="shared" si="44"/>
        <v>10.825</v>
      </c>
      <c r="CK30" s="18">
        <v>0</v>
      </c>
      <c r="CL30" s="15">
        <f t="shared" si="56"/>
        <v>11.523</v>
      </c>
      <c r="CM30" s="16">
        <f t="shared" si="57"/>
        <v>11.374</v>
      </c>
      <c r="CN30" s="18">
        <v>0</v>
      </c>
    </row>
    <row r="31" spans="2:92" ht="15">
      <c r="B31">
        <v>179</v>
      </c>
      <c r="C31">
        <v>9.1403</v>
      </c>
      <c r="D31">
        <v>8.3677</v>
      </c>
      <c r="E31">
        <v>7.0686</v>
      </c>
      <c r="F31">
        <v>6.2676</v>
      </c>
      <c r="G31">
        <v>6.1054</v>
      </c>
      <c r="H31">
        <v>5.4411</v>
      </c>
      <c r="I31">
        <v>5.9157</v>
      </c>
      <c r="J31">
        <v>6.7541</v>
      </c>
      <c r="K31">
        <v>8.1296</v>
      </c>
      <c r="L31">
        <v>9.6286</v>
      </c>
      <c r="M31">
        <v>9.9348</v>
      </c>
      <c r="N31">
        <v>10.25</v>
      </c>
      <c r="O31">
        <v>10.799</v>
      </c>
      <c r="P31">
        <v>11.398</v>
      </c>
      <c r="R31">
        <v>179</v>
      </c>
      <c r="S31">
        <v>8.7919</v>
      </c>
      <c r="T31">
        <v>8.2398</v>
      </c>
      <c r="U31">
        <v>7.4162</v>
      </c>
      <c r="V31">
        <v>6.8785</v>
      </c>
      <c r="W31">
        <v>6.8642</v>
      </c>
      <c r="X31">
        <v>6.5081</v>
      </c>
      <c r="Y31">
        <v>6.8051</v>
      </c>
      <c r="Z31">
        <v>7.5336</v>
      </c>
      <c r="AA31">
        <v>8.4408</v>
      </c>
      <c r="AB31">
        <v>9.6527</v>
      </c>
      <c r="AC31">
        <v>10.082</v>
      </c>
      <c r="AD31">
        <v>10.523</v>
      </c>
      <c r="AE31">
        <v>11.18</v>
      </c>
      <c r="AF31">
        <v>11.577</v>
      </c>
      <c r="AG31" s="2"/>
      <c r="AH31">
        <v>179</v>
      </c>
      <c r="AI31" s="5">
        <f t="shared" si="6"/>
        <v>-0.3483999999999998</v>
      </c>
      <c r="AJ31" s="5">
        <f t="shared" si="7"/>
        <v>-0.12789999999999857</v>
      </c>
      <c r="AK31" s="5">
        <f t="shared" si="8"/>
        <v>0.3475999999999999</v>
      </c>
      <c r="AL31" s="5">
        <f t="shared" si="9"/>
        <v>0.6109</v>
      </c>
      <c r="AM31" s="5">
        <f t="shared" si="10"/>
        <v>0.7587999999999999</v>
      </c>
      <c r="AN31" s="5">
        <f t="shared" si="11"/>
        <v>1.0670000000000002</v>
      </c>
      <c r="AO31" s="5">
        <f t="shared" si="12"/>
        <v>0.8894000000000002</v>
      </c>
      <c r="AP31" s="5">
        <f t="shared" si="13"/>
        <v>0.7794999999999996</v>
      </c>
      <c r="AQ31" s="5">
        <f t="shared" si="14"/>
        <v>0.3111999999999995</v>
      </c>
      <c r="AR31" s="5">
        <f t="shared" si="15"/>
        <v>0.0240999999999989</v>
      </c>
      <c r="AS31" s="5">
        <f t="shared" si="16"/>
        <v>0.14720000000000155</v>
      </c>
      <c r="AT31" s="5">
        <f t="shared" si="17"/>
        <v>0.2729999999999997</v>
      </c>
      <c r="AU31" s="5">
        <f t="shared" si="18"/>
        <v>0.3810000000000002</v>
      </c>
      <c r="AV31" s="5">
        <f t="shared" si="45"/>
        <v>0.17900000000000027</v>
      </c>
      <c r="AX31" s="8">
        <v>179</v>
      </c>
      <c r="AY31" s="15">
        <f t="shared" si="19"/>
        <v>8.7919</v>
      </c>
      <c r="AZ31" s="16">
        <f t="shared" si="20"/>
        <v>9.1403</v>
      </c>
      <c r="BA31" s="34">
        <f t="shared" si="46"/>
        <v>0</v>
      </c>
      <c r="BB31" s="15">
        <f t="shared" si="21"/>
        <v>8.2398</v>
      </c>
      <c r="BC31" s="16">
        <f t="shared" si="22"/>
        <v>8.3677</v>
      </c>
      <c r="BD31" s="34">
        <f t="shared" si="47"/>
        <v>0</v>
      </c>
      <c r="BE31" s="15">
        <f t="shared" si="23"/>
        <v>7.4162</v>
      </c>
      <c r="BF31" s="16">
        <f t="shared" si="24"/>
        <v>7.0686</v>
      </c>
      <c r="BG31" s="18">
        <f t="shared" si="48"/>
        <v>0.1</v>
      </c>
      <c r="BH31" s="15">
        <f t="shared" si="25"/>
        <v>6.8785</v>
      </c>
      <c r="BI31" s="16">
        <f t="shared" si="26"/>
        <v>6.2676</v>
      </c>
      <c r="BJ31" s="18">
        <f t="shared" si="49"/>
        <v>0.4</v>
      </c>
      <c r="BK31" s="15">
        <f t="shared" si="27"/>
        <v>6.8642</v>
      </c>
      <c r="BL31" s="16">
        <f t="shared" si="28"/>
        <v>6.1054</v>
      </c>
      <c r="BM31" s="18">
        <f t="shared" si="50"/>
        <v>0.6</v>
      </c>
      <c r="BN31" s="15">
        <f t="shared" si="29"/>
        <v>6.5081</v>
      </c>
      <c r="BO31" s="16">
        <f t="shared" si="30"/>
        <v>5.4411</v>
      </c>
      <c r="BP31" s="18">
        <f t="shared" si="51"/>
        <v>0.9</v>
      </c>
      <c r="BQ31" s="15">
        <f t="shared" si="31"/>
        <v>6.8051</v>
      </c>
      <c r="BR31" s="16">
        <f t="shared" si="32"/>
        <v>5.9157</v>
      </c>
      <c r="BS31" s="18">
        <f t="shared" si="52"/>
        <v>0.7</v>
      </c>
      <c r="BT31" s="15">
        <f t="shared" si="33"/>
        <v>7.5336</v>
      </c>
      <c r="BU31" s="16">
        <f t="shared" si="34"/>
        <v>6.7541</v>
      </c>
      <c r="BV31" s="18">
        <f t="shared" si="53"/>
        <v>0.6</v>
      </c>
      <c r="BW31" s="15">
        <f t="shared" si="35"/>
        <v>8.4408</v>
      </c>
      <c r="BX31" s="16">
        <f t="shared" si="36"/>
        <v>8.1296</v>
      </c>
      <c r="BY31" s="18">
        <f t="shared" si="54"/>
        <v>0.1</v>
      </c>
      <c r="BZ31" s="15">
        <f t="shared" si="37"/>
        <v>9.6527</v>
      </c>
      <c r="CA31" s="16">
        <f t="shared" si="38"/>
        <v>9.6286</v>
      </c>
      <c r="CB31" s="18">
        <f t="shared" si="55"/>
        <v>0</v>
      </c>
      <c r="CC31" s="15">
        <f t="shared" si="39"/>
        <v>10.082</v>
      </c>
      <c r="CD31" s="16">
        <f t="shared" si="40"/>
        <v>9.9348</v>
      </c>
      <c r="CE31" s="18">
        <v>0</v>
      </c>
      <c r="CF31" s="15">
        <f t="shared" si="41"/>
        <v>10.523</v>
      </c>
      <c r="CG31" s="16">
        <f t="shared" si="42"/>
        <v>10.25</v>
      </c>
      <c r="CH31" s="18">
        <v>0</v>
      </c>
      <c r="CI31" s="15">
        <f t="shared" si="43"/>
        <v>11.18</v>
      </c>
      <c r="CJ31" s="16">
        <f t="shared" si="44"/>
        <v>10.799</v>
      </c>
      <c r="CK31" s="18">
        <v>0</v>
      </c>
      <c r="CL31" s="15">
        <f t="shared" si="56"/>
        <v>11.577</v>
      </c>
      <c r="CM31" s="16">
        <f t="shared" si="57"/>
        <v>11.398</v>
      </c>
      <c r="CN31" s="18">
        <v>0</v>
      </c>
    </row>
    <row r="32" spans="2:92" ht="15">
      <c r="B32">
        <v>180</v>
      </c>
      <c r="C32">
        <v>9.0518</v>
      </c>
      <c r="D32">
        <v>8.2952</v>
      </c>
      <c r="E32">
        <v>7.0228</v>
      </c>
      <c r="F32">
        <v>6.1944</v>
      </c>
      <c r="G32">
        <v>6.0271</v>
      </c>
      <c r="H32">
        <v>5.4206</v>
      </c>
      <c r="I32">
        <v>5.7518</v>
      </c>
      <c r="J32">
        <v>6.5133</v>
      </c>
      <c r="K32">
        <v>7.9245</v>
      </c>
      <c r="L32">
        <v>9.5743</v>
      </c>
      <c r="M32">
        <v>9.8842</v>
      </c>
      <c r="N32">
        <v>10.225</v>
      </c>
      <c r="O32">
        <v>10.779</v>
      </c>
      <c r="P32">
        <v>11.4</v>
      </c>
      <c r="R32">
        <v>180</v>
      </c>
      <c r="S32">
        <v>8.7276</v>
      </c>
      <c r="T32">
        <v>8.1943</v>
      </c>
      <c r="U32">
        <v>7.3814</v>
      </c>
      <c r="V32">
        <v>6.8347</v>
      </c>
      <c r="W32">
        <v>6.8128</v>
      </c>
      <c r="X32">
        <v>6.4931</v>
      </c>
      <c r="Y32">
        <v>6.6734</v>
      </c>
      <c r="Z32">
        <v>7.3649</v>
      </c>
      <c r="AA32">
        <v>8.3023</v>
      </c>
      <c r="AB32">
        <v>9.6249</v>
      </c>
      <c r="AC32">
        <v>10.056</v>
      </c>
      <c r="AD32">
        <v>10.5</v>
      </c>
      <c r="AE32">
        <v>11.171</v>
      </c>
      <c r="AF32">
        <v>11.61</v>
      </c>
      <c r="AG32" s="2"/>
      <c r="AH32">
        <v>180</v>
      </c>
      <c r="AI32" s="5">
        <f t="shared" si="6"/>
        <v>-0.3241999999999994</v>
      </c>
      <c r="AJ32" s="5">
        <f t="shared" si="7"/>
        <v>-0.10089999999999932</v>
      </c>
      <c r="AK32" s="5">
        <f t="shared" si="8"/>
        <v>0.35860000000000003</v>
      </c>
      <c r="AL32" s="5">
        <f t="shared" si="9"/>
        <v>0.6402999999999999</v>
      </c>
      <c r="AM32" s="5">
        <f t="shared" si="10"/>
        <v>0.7857000000000003</v>
      </c>
      <c r="AN32" s="5">
        <f t="shared" si="11"/>
        <v>1.0724999999999998</v>
      </c>
      <c r="AO32" s="5">
        <f t="shared" si="12"/>
        <v>0.9215999999999998</v>
      </c>
      <c r="AP32" s="5">
        <f t="shared" si="13"/>
        <v>0.8515999999999995</v>
      </c>
      <c r="AQ32" s="5">
        <f t="shared" si="14"/>
        <v>0.3778000000000006</v>
      </c>
      <c r="AR32" s="5">
        <f t="shared" si="15"/>
        <v>0.05060000000000109</v>
      </c>
      <c r="AS32" s="5">
        <f t="shared" si="16"/>
        <v>0.1717999999999993</v>
      </c>
      <c r="AT32" s="5">
        <f t="shared" si="17"/>
        <v>0.27500000000000036</v>
      </c>
      <c r="AU32" s="5">
        <f t="shared" si="18"/>
        <v>0.39199999999999946</v>
      </c>
      <c r="AV32" s="5">
        <f t="shared" si="45"/>
        <v>0.20999999999999908</v>
      </c>
      <c r="AX32" s="8">
        <v>180</v>
      </c>
      <c r="AY32" s="15">
        <f t="shared" si="19"/>
        <v>8.7276</v>
      </c>
      <c r="AZ32" s="16">
        <f t="shared" si="20"/>
        <v>9.0518</v>
      </c>
      <c r="BA32" s="34">
        <f t="shared" si="46"/>
        <v>0</v>
      </c>
      <c r="BB32" s="15">
        <f t="shared" si="21"/>
        <v>8.1943</v>
      </c>
      <c r="BC32" s="16">
        <f t="shared" si="22"/>
        <v>8.2952</v>
      </c>
      <c r="BD32" s="34">
        <f t="shared" si="47"/>
        <v>0</v>
      </c>
      <c r="BE32" s="15">
        <f t="shared" si="23"/>
        <v>7.3814</v>
      </c>
      <c r="BF32" s="16">
        <f t="shared" si="24"/>
        <v>7.0228</v>
      </c>
      <c r="BG32" s="18">
        <f t="shared" si="48"/>
        <v>0.2</v>
      </c>
      <c r="BH32" s="15">
        <f t="shared" si="25"/>
        <v>6.8347</v>
      </c>
      <c r="BI32" s="16">
        <f t="shared" si="26"/>
        <v>6.1944</v>
      </c>
      <c r="BJ32" s="18">
        <f t="shared" si="49"/>
        <v>0.4</v>
      </c>
      <c r="BK32" s="15">
        <f t="shared" si="27"/>
        <v>6.8128</v>
      </c>
      <c r="BL32" s="16">
        <f t="shared" si="28"/>
        <v>6.0271</v>
      </c>
      <c r="BM32" s="18">
        <f t="shared" si="50"/>
        <v>0.6</v>
      </c>
      <c r="BN32" s="15">
        <f t="shared" si="29"/>
        <v>6.4931</v>
      </c>
      <c r="BO32" s="16">
        <f t="shared" si="30"/>
        <v>5.4206</v>
      </c>
      <c r="BP32" s="18">
        <f t="shared" si="51"/>
        <v>0.9</v>
      </c>
      <c r="BQ32" s="15">
        <f t="shared" si="31"/>
        <v>6.6734</v>
      </c>
      <c r="BR32" s="16">
        <f t="shared" si="32"/>
        <v>5.7518</v>
      </c>
      <c r="BS32" s="18">
        <f t="shared" si="52"/>
        <v>0.7</v>
      </c>
      <c r="BT32" s="15">
        <f t="shared" si="33"/>
        <v>7.3649</v>
      </c>
      <c r="BU32" s="16">
        <f t="shared" si="34"/>
        <v>6.5133</v>
      </c>
      <c r="BV32" s="18">
        <f t="shared" si="53"/>
        <v>0.7</v>
      </c>
      <c r="BW32" s="15">
        <f t="shared" si="35"/>
        <v>8.3023</v>
      </c>
      <c r="BX32" s="16">
        <f t="shared" si="36"/>
        <v>7.9245</v>
      </c>
      <c r="BY32" s="18">
        <f t="shared" si="54"/>
        <v>0.2</v>
      </c>
      <c r="BZ32" s="15">
        <f t="shared" si="37"/>
        <v>9.6249</v>
      </c>
      <c r="CA32" s="16">
        <f t="shared" si="38"/>
        <v>9.5743</v>
      </c>
      <c r="CB32" s="18">
        <f t="shared" si="55"/>
        <v>0</v>
      </c>
      <c r="CC32" s="15">
        <f t="shared" si="39"/>
        <v>10.056</v>
      </c>
      <c r="CD32" s="16">
        <f t="shared" si="40"/>
        <v>9.8842</v>
      </c>
      <c r="CE32" s="18">
        <v>0</v>
      </c>
      <c r="CF32" s="15">
        <f t="shared" si="41"/>
        <v>10.5</v>
      </c>
      <c r="CG32" s="16">
        <f t="shared" si="42"/>
        <v>10.225</v>
      </c>
      <c r="CH32" s="18">
        <v>0</v>
      </c>
      <c r="CI32" s="15">
        <f t="shared" si="43"/>
        <v>11.171</v>
      </c>
      <c r="CJ32" s="16">
        <f t="shared" si="44"/>
        <v>10.779</v>
      </c>
      <c r="CK32" s="18">
        <v>0</v>
      </c>
      <c r="CL32" s="15">
        <f t="shared" si="56"/>
        <v>11.61</v>
      </c>
      <c r="CM32" s="16">
        <f t="shared" si="57"/>
        <v>11.4</v>
      </c>
      <c r="CN32" s="18">
        <v>0</v>
      </c>
    </row>
    <row r="33" spans="2:92" ht="15">
      <c r="B33">
        <v>181</v>
      </c>
      <c r="C33">
        <v>8.948</v>
      </c>
      <c r="D33">
        <v>8.2068</v>
      </c>
      <c r="E33">
        <v>6.9674</v>
      </c>
      <c r="F33">
        <v>6.0784</v>
      </c>
      <c r="G33">
        <v>5.8875</v>
      </c>
      <c r="H33">
        <v>5.3557</v>
      </c>
      <c r="I33">
        <v>5.5317</v>
      </c>
      <c r="J33">
        <v>6.2378</v>
      </c>
      <c r="K33">
        <v>7.6369</v>
      </c>
      <c r="L33">
        <v>9.4267</v>
      </c>
      <c r="M33">
        <v>9.8421</v>
      </c>
      <c r="N33">
        <v>10.198</v>
      </c>
      <c r="O33">
        <v>10.757</v>
      </c>
      <c r="P33">
        <v>11.354</v>
      </c>
      <c r="R33">
        <v>181</v>
      </c>
      <c r="S33">
        <v>8.6598</v>
      </c>
      <c r="T33">
        <v>8.1454</v>
      </c>
      <c r="U33">
        <v>7.356</v>
      </c>
      <c r="V33">
        <v>6.7756</v>
      </c>
      <c r="W33">
        <v>6.7368</v>
      </c>
      <c r="X33">
        <v>6.4728</v>
      </c>
      <c r="Y33">
        <v>6.524</v>
      </c>
      <c r="Z33">
        <v>7.1813</v>
      </c>
      <c r="AA33">
        <v>8.1224</v>
      </c>
      <c r="AB33">
        <v>9.537</v>
      </c>
      <c r="AC33">
        <v>10.038</v>
      </c>
      <c r="AD33">
        <v>10.482</v>
      </c>
      <c r="AE33">
        <v>11.158</v>
      </c>
      <c r="AF33">
        <v>11.592</v>
      </c>
      <c r="AG33" s="2"/>
      <c r="AH33">
        <v>181</v>
      </c>
      <c r="AI33" s="5">
        <f t="shared" si="6"/>
        <v>-0.2881999999999998</v>
      </c>
      <c r="AJ33" s="5">
        <f t="shared" si="7"/>
        <v>-0.06139999999999901</v>
      </c>
      <c r="AK33" s="5">
        <f t="shared" si="8"/>
        <v>0.3886000000000003</v>
      </c>
      <c r="AL33" s="5">
        <f t="shared" si="9"/>
        <v>0.6971999999999996</v>
      </c>
      <c r="AM33" s="5">
        <f t="shared" si="10"/>
        <v>0.8492999999999995</v>
      </c>
      <c r="AN33" s="5">
        <f t="shared" si="11"/>
        <v>1.1171000000000006</v>
      </c>
      <c r="AO33" s="5">
        <f t="shared" si="12"/>
        <v>0.9923000000000002</v>
      </c>
      <c r="AP33" s="5">
        <f t="shared" si="13"/>
        <v>0.9435000000000002</v>
      </c>
      <c r="AQ33" s="5">
        <f t="shared" si="14"/>
        <v>0.48550000000000093</v>
      </c>
      <c r="AR33" s="5">
        <f t="shared" si="15"/>
        <v>0.11030000000000051</v>
      </c>
      <c r="AS33" s="5">
        <f t="shared" si="16"/>
        <v>0.19589999999999996</v>
      </c>
      <c r="AT33" s="5">
        <f t="shared" si="17"/>
        <v>0.2839999999999989</v>
      </c>
      <c r="AU33" s="5">
        <f t="shared" si="18"/>
        <v>0.4009999999999998</v>
      </c>
      <c r="AV33" s="5">
        <f t="shared" si="45"/>
        <v>0.23800000000000132</v>
      </c>
      <c r="AX33" s="8">
        <v>181</v>
      </c>
      <c r="AY33" s="15">
        <f t="shared" si="19"/>
        <v>8.6598</v>
      </c>
      <c r="AZ33" s="16">
        <f t="shared" si="20"/>
        <v>8.948</v>
      </c>
      <c r="BA33" s="34">
        <f t="shared" si="46"/>
        <v>0</v>
      </c>
      <c r="BB33" s="15">
        <f t="shared" si="21"/>
        <v>8.1454</v>
      </c>
      <c r="BC33" s="16">
        <f t="shared" si="22"/>
        <v>8.2068</v>
      </c>
      <c r="BD33" s="34">
        <f t="shared" si="47"/>
        <v>0</v>
      </c>
      <c r="BE33" s="15">
        <f t="shared" si="23"/>
        <v>7.356</v>
      </c>
      <c r="BF33" s="16">
        <f t="shared" si="24"/>
        <v>6.9674</v>
      </c>
      <c r="BG33" s="18">
        <f t="shared" si="48"/>
        <v>0.2</v>
      </c>
      <c r="BH33" s="15">
        <f t="shared" si="25"/>
        <v>6.7756</v>
      </c>
      <c r="BI33" s="16">
        <f t="shared" si="26"/>
        <v>6.0784</v>
      </c>
      <c r="BJ33" s="18">
        <f t="shared" si="49"/>
        <v>0.5</v>
      </c>
      <c r="BK33" s="15">
        <f t="shared" si="27"/>
        <v>6.7368</v>
      </c>
      <c r="BL33" s="16">
        <f t="shared" si="28"/>
        <v>5.8875</v>
      </c>
      <c r="BM33" s="18">
        <f t="shared" si="50"/>
        <v>0.6</v>
      </c>
      <c r="BN33" s="15">
        <f t="shared" si="29"/>
        <v>6.4728</v>
      </c>
      <c r="BO33" s="16">
        <f t="shared" si="30"/>
        <v>5.3557</v>
      </c>
      <c r="BP33" s="18">
        <f t="shared" si="51"/>
        <v>0.9</v>
      </c>
      <c r="BQ33" s="15">
        <f t="shared" si="31"/>
        <v>6.524</v>
      </c>
      <c r="BR33" s="16">
        <f t="shared" si="32"/>
        <v>5.5317</v>
      </c>
      <c r="BS33" s="18">
        <f t="shared" si="52"/>
        <v>0.8</v>
      </c>
      <c r="BT33" s="15">
        <f t="shared" si="33"/>
        <v>7.1813</v>
      </c>
      <c r="BU33" s="16">
        <f t="shared" si="34"/>
        <v>6.2378</v>
      </c>
      <c r="BV33" s="18">
        <f t="shared" si="53"/>
        <v>0.7</v>
      </c>
      <c r="BW33" s="15">
        <f t="shared" si="35"/>
        <v>8.1224</v>
      </c>
      <c r="BX33" s="16">
        <f t="shared" si="36"/>
        <v>7.6369</v>
      </c>
      <c r="BY33" s="18">
        <f t="shared" si="54"/>
        <v>0.3</v>
      </c>
      <c r="BZ33" s="15">
        <f t="shared" si="37"/>
        <v>9.537</v>
      </c>
      <c r="CA33" s="16">
        <f t="shared" si="38"/>
        <v>9.4267</v>
      </c>
      <c r="CB33" s="18">
        <f t="shared" si="55"/>
        <v>0</v>
      </c>
      <c r="CC33" s="15">
        <f t="shared" si="39"/>
        <v>10.038</v>
      </c>
      <c r="CD33" s="16">
        <f t="shared" si="40"/>
        <v>9.8421</v>
      </c>
      <c r="CE33" s="18">
        <v>0</v>
      </c>
      <c r="CF33" s="15">
        <f t="shared" si="41"/>
        <v>10.482</v>
      </c>
      <c r="CG33" s="16">
        <f t="shared" si="42"/>
        <v>10.198</v>
      </c>
      <c r="CH33" s="18">
        <v>0</v>
      </c>
      <c r="CI33" s="15">
        <f t="shared" si="43"/>
        <v>11.158</v>
      </c>
      <c r="CJ33" s="16">
        <f t="shared" si="44"/>
        <v>10.757</v>
      </c>
      <c r="CK33" s="18">
        <v>0</v>
      </c>
      <c r="CL33" s="15">
        <f t="shared" si="56"/>
        <v>11.592</v>
      </c>
      <c r="CM33" s="16">
        <f t="shared" si="57"/>
        <v>11.354</v>
      </c>
      <c r="CN33" s="18">
        <v>0</v>
      </c>
    </row>
    <row r="34" spans="2:92" ht="15">
      <c r="B34">
        <v>182</v>
      </c>
      <c r="C34">
        <v>8.9489</v>
      </c>
      <c r="D34">
        <v>8.2064</v>
      </c>
      <c r="E34">
        <v>7.0141</v>
      </c>
      <c r="F34">
        <v>6.1333</v>
      </c>
      <c r="G34">
        <v>5.9206</v>
      </c>
      <c r="H34">
        <v>5.4618</v>
      </c>
      <c r="I34">
        <v>5.5209</v>
      </c>
      <c r="J34">
        <v>6.0439</v>
      </c>
      <c r="K34">
        <v>7.4735</v>
      </c>
      <c r="L34">
        <v>9.2467</v>
      </c>
      <c r="M34">
        <v>9.832</v>
      </c>
      <c r="N34">
        <v>10.188</v>
      </c>
      <c r="O34">
        <v>10.744</v>
      </c>
      <c r="P34">
        <v>11.313</v>
      </c>
      <c r="R34">
        <v>182</v>
      </c>
      <c r="S34">
        <v>8.6678</v>
      </c>
      <c r="T34">
        <v>8.1611</v>
      </c>
      <c r="U34">
        <v>7.4057</v>
      </c>
      <c r="V34">
        <v>6.8417</v>
      </c>
      <c r="W34">
        <v>6.7841</v>
      </c>
      <c r="X34">
        <v>6.5646</v>
      </c>
      <c r="Y34">
        <v>6.5329</v>
      </c>
      <c r="Z34">
        <v>7.0275</v>
      </c>
      <c r="AA34">
        <v>7.9675</v>
      </c>
      <c r="AB34">
        <v>9.4075</v>
      </c>
      <c r="AC34">
        <v>10.037</v>
      </c>
      <c r="AD34">
        <v>10.479</v>
      </c>
      <c r="AE34">
        <v>11.153</v>
      </c>
      <c r="AF34">
        <v>11.563</v>
      </c>
      <c r="AG34" s="2"/>
      <c r="AH34">
        <v>182</v>
      </c>
      <c r="AI34" s="5">
        <f t="shared" si="6"/>
        <v>-0.28110000000000035</v>
      </c>
      <c r="AJ34" s="5">
        <f t="shared" si="7"/>
        <v>-0.045300000000001006</v>
      </c>
      <c r="AK34" s="5">
        <f t="shared" si="8"/>
        <v>0.3916000000000004</v>
      </c>
      <c r="AL34" s="5">
        <f t="shared" si="9"/>
        <v>0.7084000000000001</v>
      </c>
      <c r="AM34" s="5">
        <f t="shared" si="10"/>
        <v>0.8634999999999993</v>
      </c>
      <c r="AN34" s="5">
        <f t="shared" si="11"/>
        <v>1.1028000000000002</v>
      </c>
      <c r="AO34" s="5">
        <f t="shared" si="12"/>
        <v>1.0119999999999996</v>
      </c>
      <c r="AP34" s="5">
        <f t="shared" si="13"/>
        <v>0.9836</v>
      </c>
      <c r="AQ34" s="5">
        <f t="shared" si="14"/>
        <v>0.49400000000000066</v>
      </c>
      <c r="AR34" s="5">
        <f t="shared" si="15"/>
        <v>0.16080000000000005</v>
      </c>
      <c r="AS34" s="5">
        <f t="shared" si="16"/>
        <v>0.20500000000000007</v>
      </c>
      <c r="AT34" s="5">
        <f t="shared" si="17"/>
        <v>0.2909999999999986</v>
      </c>
      <c r="AU34" s="5">
        <f t="shared" si="18"/>
        <v>0.4090000000000007</v>
      </c>
      <c r="AV34" s="5">
        <f t="shared" si="45"/>
        <v>0.25</v>
      </c>
      <c r="AX34" s="8">
        <v>182</v>
      </c>
      <c r="AY34" s="15">
        <f t="shared" si="19"/>
        <v>8.6678</v>
      </c>
      <c r="AZ34" s="16">
        <f t="shared" si="20"/>
        <v>8.9489</v>
      </c>
      <c r="BA34" s="34">
        <f t="shared" si="46"/>
        <v>0</v>
      </c>
      <c r="BB34" s="15">
        <f t="shared" si="21"/>
        <v>8.1611</v>
      </c>
      <c r="BC34" s="16">
        <f t="shared" si="22"/>
        <v>8.2064</v>
      </c>
      <c r="BD34" s="34">
        <f t="shared" si="47"/>
        <v>0</v>
      </c>
      <c r="BE34" s="15">
        <f t="shared" si="23"/>
        <v>7.4057</v>
      </c>
      <c r="BF34" s="16">
        <f t="shared" si="24"/>
        <v>7.0141</v>
      </c>
      <c r="BG34" s="18">
        <f t="shared" si="48"/>
        <v>0.2</v>
      </c>
      <c r="BH34" s="15">
        <f t="shared" si="25"/>
        <v>6.8417</v>
      </c>
      <c r="BI34" s="16">
        <f t="shared" si="26"/>
        <v>6.1333</v>
      </c>
      <c r="BJ34" s="18">
        <f t="shared" si="49"/>
        <v>0.5</v>
      </c>
      <c r="BK34" s="15">
        <f t="shared" si="27"/>
        <v>6.7841</v>
      </c>
      <c r="BL34" s="16">
        <f t="shared" si="28"/>
        <v>5.9206</v>
      </c>
      <c r="BM34" s="18">
        <f t="shared" si="50"/>
        <v>0.7</v>
      </c>
      <c r="BN34" s="15">
        <f t="shared" si="29"/>
        <v>6.5646</v>
      </c>
      <c r="BO34" s="16">
        <f t="shared" si="30"/>
        <v>5.4618</v>
      </c>
      <c r="BP34" s="18">
        <f t="shared" si="51"/>
        <v>0.9</v>
      </c>
      <c r="BQ34" s="15">
        <f t="shared" si="31"/>
        <v>6.5329</v>
      </c>
      <c r="BR34" s="16">
        <f t="shared" si="32"/>
        <v>5.5209</v>
      </c>
      <c r="BS34" s="18">
        <f t="shared" si="52"/>
        <v>0.8</v>
      </c>
      <c r="BT34" s="15">
        <f t="shared" si="33"/>
        <v>7.0275</v>
      </c>
      <c r="BU34" s="16">
        <f t="shared" si="34"/>
        <v>6.0439</v>
      </c>
      <c r="BV34" s="18">
        <f t="shared" si="53"/>
        <v>0.8</v>
      </c>
      <c r="BW34" s="15">
        <f t="shared" si="35"/>
        <v>7.9675</v>
      </c>
      <c r="BX34" s="16">
        <f t="shared" si="36"/>
        <v>7.4735</v>
      </c>
      <c r="BY34" s="18">
        <f t="shared" si="54"/>
        <v>0.3</v>
      </c>
      <c r="BZ34" s="15">
        <f t="shared" si="37"/>
        <v>9.4075</v>
      </c>
      <c r="CA34" s="16">
        <f t="shared" si="38"/>
        <v>9.2467</v>
      </c>
      <c r="CB34" s="18">
        <f t="shared" si="55"/>
        <v>0</v>
      </c>
      <c r="CC34" s="15">
        <f t="shared" si="39"/>
        <v>10.037</v>
      </c>
      <c r="CD34" s="16">
        <f t="shared" si="40"/>
        <v>9.832</v>
      </c>
      <c r="CE34" s="18">
        <v>0</v>
      </c>
      <c r="CF34" s="15">
        <f t="shared" si="41"/>
        <v>10.479</v>
      </c>
      <c r="CG34" s="16">
        <f t="shared" si="42"/>
        <v>10.188</v>
      </c>
      <c r="CH34" s="18">
        <v>0</v>
      </c>
      <c r="CI34" s="15">
        <f t="shared" si="43"/>
        <v>11.153</v>
      </c>
      <c r="CJ34" s="16">
        <f t="shared" si="44"/>
        <v>10.744</v>
      </c>
      <c r="CK34" s="18">
        <v>0</v>
      </c>
      <c r="CL34" s="15">
        <f t="shared" si="56"/>
        <v>11.563</v>
      </c>
      <c r="CM34" s="16">
        <f t="shared" si="57"/>
        <v>11.313</v>
      </c>
      <c r="CN34" s="18">
        <v>0</v>
      </c>
    </row>
    <row r="35" spans="2:92" ht="15">
      <c r="B35">
        <v>183</v>
      </c>
      <c r="C35">
        <v>8.781</v>
      </c>
      <c r="D35">
        <v>7.9788</v>
      </c>
      <c r="E35">
        <v>6.8467</v>
      </c>
      <c r="F35">
        <v>5.9716</v>
      </c>
      <c r="G35">
        <v>5.6878</v>
      </c>
      <c r="H35">
        <v>5.2899</v>
      </c>
      <c r="I35">
        <v>5.2681</v>
      </c>
      <c r="J35">
        <v>5.6331</v>
      </c>
      <c r="K35">
        <v>7.009</v>
      </c>
      <c r="L35">
        <v>9.0879</v>
      </c>
      <c r="M35">
        <v>9.7892</v>
      </c>
      <c r="N35">
        <v>10.167</v>
      </c>
      <c r="O35">
        <v>10.735</v>
      </c>
      <c r="P35">
        <v>11.302</v>
      </c>
      <c r="R35">
        <v>183</v>
      </c>
      <c r="S35">
        <v>8.5547</v>
      </c>
      <c r="T35">
        <v>7.9971</v>
      </c>
      <c r="U35">
        <v>7.2622</v>
      </c>
      <c r="V35">
        <v>6.7001</v>
      </c>
      <c r="W35">
        <v>6.5813</v>
      </c>
      <c r="X35">
        <v>6.3694</v>
      </c>
      <c r="Y35">
        <v>6.2861</v>
      </c>
      <c r="Z35">
        <v>6.6629</v>
      </c>
      <c r="AA35">
        <v>7.593</v>
      </c>
      <c r="AB35">
        <v>9.2801</v>
      </c>
      <c r="AC35">
        <v>10.02</v>
      </c>
      <c r="AD35">
        <v>10.469</v>
      </c>
      <c r="AE35">
        <v>11.145</v>
      </c>
      <c r="AF35">
        <v>11.587</v>
      </c>
      <c r="AG35" s="2"/>
      <c r="AH35">
        <v>183</v>
      </c>
      <c r="AI35" s="5">
        <f t="shared" si="6"/>
        <v>-0.22630000000000017</v>
      </c>
      <c r="AJ35" s="5">
        <f t="shared" si="7"/>
        <v>0.018299999999999983</v>
      </c>
      <c r="AK35" s="5">
        <f t="shared" si="8"/>
        <v>0.41549999999999976</v>
      </c>
      <c r="AL35" s="5">
        <f t="shared" si="9"/>
        <v>0.7285000000000004</v>
      </c>
      <c r="AM35" s="5">
        <f t="shared" si="10"/>
        <v>0.8934999999999995</v>
      </c>
      <c r="AN35" s="5">
        <f t="shared" si="11"/>
        <v>1.0794999999999995</v>
      </c>
      <c r="AO35" s="5">
        <f t="shared" si="12"/>
        <v>1.0180000000000007</v>
      </c>
      <c r="AP35" s="5">
        <f t="shared" si="13"/>
        <v>1.0297999999999998</v>
      </c>
      <c r="AQ35" s="5">
        <f t="shared" si="14"/>
        <v>0.5839999999999996</v>
      </c>
      <c r="AR35" s="5">
        <f t="shared" si="15"/>
        <v>0.1921999999999997</v>
      </c>
      <c r="AS35" s="5">
        <f t="shared" si="16"/>
        <v>0.23080000000000034</v>
      </c>
      <c r="AT35" s="5">
        <f t="shared" si="17"/>
        <v>0.3019999999999996</v>
      </c>
      <c r="AU35" s="5">
        <f t="shared" si="18"/>
        <v>0.41000000000000014</v>
      </c>
      <c r="AV35" s="5">
        <f t="shared" si="45"/>
        <v>0.28500000000000014</v>
      </c>
      <c r="AX35" s="8">
        <v>183</v>
      </c>
      <c r="AY35" s="15">
        <f t="shared" si="19"/>
        <v>8.5547</v>
      </c>
      <c r="AZ35" s="16">
        <f t="shared" si="20"/>
        <v>8.781</v>
      </c>
      <c r="BA35" s="34">
        <f t="shared" si="46"/>
        <v>0</v>
      </c>
      <c r="BB35" s="15">
        <f t="shared" si="21"/>
        <v>7.9971</v>
      </c>
      <c r="BC35" s="16">
        <f t="shared" si="22"/>
        <v>7.9788</v>
      </c>
      <c r="BD35" s="34">
        <f t="shared" si="47"/>
        <v>0</v>
      </c>
      <c r="BE35" s="15">
        <f t="shared" si="23"/>
        <v>7.2622</v>
      </c>
      <c r="BF35" s="16">
        <f t="shared" si="24"/>
        <v>6.8467</v>
      </c>
      <c r="BG35" s="18">
        <f t="shared" si="48"/>
        <v>0.2</v>
      </c>
      <c r="BH35" s="15">
        <f t="shared" si="25"/>
        <v>6.7001</v>
      </c>
      <c r="BI35" s="16">
        <f t="shared" si="26"/>
        <v>5.9716</v>
      </c>
      <c r="BJ35" s="18">
        <f t="shared" si="49"/>
        <v>0.5</v>
      </c>
      <c r="BK35" s="15">
        <f t="shared" si="27"/>
        <v>6.5813</v>
      </c>
      <c r="BL35" s="16">
        <f t="shared" si="28"/>
        <v>5.6878</v>
      </c>
      <c r="BM35" s="18">
        <f t="shared" si="50"/>
        <v>0.7</v>
      </c>
      <c r="BN35" s="15">
        <f t="shared" si="29"/>
        <v>6.3694</v>
      </c>
      <c r="BO35" s="16">
        <f t="shared" si="30"/>
        <v>5.2899</v>
      </c>
      <c r="BP35" s="18">
        <f t="shared" si="51"/>
        <v>0.9</v>
      </c>
      <c r="BQ35" s="15">
        <f t="shared" si="31"/>
        <v>6.2861</v>
      </c>
      <c r="BR35" s="16">
        <f t="shared" si="32"/>
        <v>5.2681</v>
      </c>
      <c r="BS35" s="18">
        <f t="shared" si="52"/>
        <v>0.8</v>
      </c>
      <c r="BT35" s="15">
        <f t="shared" si="33"/>
        <v>6.6629</v>
      </c>
      <c r="BU35" s="16">
        <f t="shared" si="34"/>
        <v>5.6331</v>
      </c>
      <c r="BV35" s="18">
        <f t="shared" si="53"/>
        <v>0.8</v>
      </c>
      <c r="BW35" s="15">
        <f t="shared" si="35"/>
        <v>7.593</v>
      </c>
      <c r="BX35" s="16">
        <f t="shared" si="36"/>
        <v>7.009</v>
      </c>
      <c r="BY35" s="18">
        <f t="shared" si="54"/>
        <v>0.4</v>
      </c>
      <c r="BZ35" s="15">
        <f t="shared" si="37"/>
        <v>9.2801</v>
      </c>
      <c r="CA35" s="16">
        <f t="shared" si="38"/>
        <v>9.0879</v>
      </c>
      <c r="CB35" s="18">
        <f t="shared" si="55"/>
        <v>0</v>
      </c>
      <c r="CC35" s="15">
        <f t="shared" si="39"/>
        <v>10.02</v>
      </c>
      <c r="CD35" s="16">
        <f t="shared" si="40"/>
        <v>9.7892</v>
      </c>
      <c r="CE35" s="18">
        <v>0</v>
      </c>
      <c r="CF35" s="15">
        <f t="shared" si="41"/>
        <v>10.469</v>
      </c>
      <c r="CG35" s="16">
        <f t="shared" si="42"/>
        <v>10.167</v>
      </c>
      <c r="CH35" s="18">
        <v>0</v>
      </c>
      <c r="CI35" s="15">
        <f t="shared" si="43"/>
        <v>11.145</v>
      </c>
      <c r="CJ35" s="16">
        <f t="shared" si="44"/>
        <v>10.735</v>
      </c>
      <c r="CK35" s="18">
        <v>0</v>
      </c>
      <c r="CL35" s="15">
        <f t="shared" si="56"/>
        <v>11.587</v>
      </c>
      <c r="CM35" s="16">
        <f t="shared" si="57"/>
        <v>11.302</v>
      </c>
      <c r="CN35" s="18">
        <v>0</v>
      </c>
    </row>
    <row r="36" spans="2:92" ht="15">
      <c r="B36">
        <v>184</v>
      </c>
      <c r="C36">
        <v>8.7532</v>
      </c>
      <c r="D36">
        <v>7.9379</v>
      </c>
      <c r="E36">
        <v>6.8826</v>
      </c>
      <c r="F36">
        <v>6.0082</v>
      </c>
      <c r="G36">
        <v>5.7141</v>
      </c>
      <c r="H36">
        <v>5.3329</v>
      </c>
      <c r="I36">
        <v>5.3385</v>
      </c>
      <c r="J36">
        <v>5.4952</v>
      </c>
      <c r="K36">
        <v>6.6874</v>
      </c>
      <c r="L36">
        <v>8.8809</v>
      </c>
      <c r="M36">
        <v>9.7605</v>
      </c>
      <c r="N36">
        <v>10.157</v>
      </c>
      <c r="O36">
        <v>10.725</v>
      </c>
      <c r="P36">
        <v>11.287</v>
      </c>
      <c r="R36">
        <v>184</v>
      </c>
      <c r="S36">
        <v>8.5393</v>
      </c>
      <c r="T36">
        <v>7.982</v>
      </c>
      <c r="U36">
        <v>7.3043</v>
      </c>
      <c r="V36">
        <v>6.766</v>
      </c>
      <c r="W36">
        <v>6.6323</v>
      </c>
      <c r="X36">
        <v>6.4313</v>
      </c>
      <c r="Y36">
        <v>6.3006</v>
      </c>
      <c r="Z36">
        <v>6.5042</v>
      </c>
      <c r="AA36">
        <v>7.2947</v>
      </c>
      <c r="AB36">
        <v>9.1359</v>
      </c>
      <c r="AC36">
        <v>10.012</v>
      </c>
      <c r="AD36">
        <v>10.463</v>
      </c>
      <c r="AE36">
        <v>11.138</v>
      </c>
      <c r="AF36">
        <v>11.594</v>
      </c>
      <c r="AG36" s="2"/>
      <c r="AH36">
        <v>184</v>
      </c>
      <c r="AI36" s="5">
        <f t="shared" si="6"/>
        <v>-0.21389999999999887</v>
      </c>
      <c r="AJ36" s="5">
        <f t="shared" si="7"/>
        <v>0.04410000000000025</v>
      </c>
      <c r="AK36" s="5">
        <f t="shared" si="8"/>
        <v>0.4216999999999995</v>
      </c>
      <c r="AL36" s="5">
        <f t="shared" si="9"/>
        <v>0.7577999999999996</v>
      </c>
      <c r="AM36" s="5">
        <f t="shared" si="10"/>
        <v>0.9181999999999997</v>
      </c>
      <c r="AN36" s="5">
        <f t="shared" si="11"/>
        <v>1.0983999999999998</v>
      </c>
      <c r="AO36" s="5">
        <f t="shared" si="12"/>
        <v>0.9621000000000004</v>
      </c>
      <c r="AP36" s="5">
        <f t="shared" si="13"/>
        <v>1.0090000000000003</v>
      </c>
      <c r="AQ36" s="5">
        <f t="shared" si="14"/>
        <v>0.6072999999999995</v>
      </c>
      <c r="AR36" s="5">
        <f t="shared" si="15"/>
        <v>0.254999999999999</v>
      </c>
      <c r="AS36" s="5">
        <f t="shared" si="16"/>
        <v>0.25150000000000006</v>
      </c>
      <c r="AT36" s="5">
        <f t="shared" si="17"/>
        <v>0.30599999999999916</v>
      </c>
      <c r="AU36" s="5">
        <f t="shared" si="18"/>
        <v>0.41300000000000026</v>
      </c>
      <c r="AV36" s="5">
        <f t="shared" si="45"/>
        <v>0.3069999999999986</v>
      </c>
      <c r="AX36" s="8">
        <v>184</v>
      </c>
      <c r="AY36" s="15">
        <f t="shared" si="19"/>
        <v>8.5393</v>
      </c>
      <c r="AZ36" s="16">
        <f t="shared" si="20"/>
        <v>8.7532</v>
      </c>
      <c r="BA36" s="34">
        <f t="shared" si="46"/>
        <v>0</v>
      </c>
      <c r="BB36" s="15">
        <f t="shared" si="21"/>
        <v>7.982</v>
      </c>
      <c r="BC36" s="16">
        <f t="shared" si="22"/>
        <v>7.9379</v>
      </c>
      <c r="BD36" s="34">
        <f t="shared" si="47"/>
        <v>0</v>
      </c>
      <c r="BE36" s="15">
        <f t="shared" si="23"/>
        <v>7.3043</v>
      </c>
      <c r="BF36" s="16">
        <f t="shared" si="24"/>
        <v>6.8826</v>
      </c>
      <c r="BG36" s="18">
        <f t="shared" si="48"/>
        <v>0.2</v>
      </c>
      <c r="BH36" s="15">
        <f t="shared" si="25"/>
        <v>6.766</v>
      </c>
      <c r="BI36" s="16">
        <f t="shared" si="26"/>
        <v>6.0082</v>
      </c>
      <c r="BJ36" s="18">
        <f t="shared" si="49"/>
        <v>0.6</v>
      </c>
      <c r="BK36" s="15">
        <f t="shared" si="27"/>
        <v>6.6323</v>
      </c>
      <c r="BL36" s="16">
        <f t="shared" si="28"/>
        <v>5.7141</v>
      </c>
      <c r="BM36" s="18">
        <f t="shared" si="50"/>
        <v>0.7</v>
      </c>
      <c r="BN36" s="15">
        <f t="shared" si="29"/>
        <v>6.4313</v>
      </c>
      <c r="BO36" s="16">
        <f t="shared" si="30"/>
        <v>5.3329</v>
      </c>
      <c r="BP36" s="18">
        <f t="shared" si="51"/>
        <v>0.9</v>
      </c>
      <c r="BQ36" s="15">
        <f t="shared" si="31"/>
        <v>6.3006</v>
      </c>
      <c r="BR36" s="16">
        <f t="shared" si="32"/>
        <v>5.3385</v>
      </c>
      <c r="BS36" s="18">
        <f t="shared" si="52"/>
        <v>0.8</v>
      </c>
      <c r="BT36" s="15">
        <f t="shared" si="33"/>
        <v>6.5042</v>
      </c>
      <c r="BU36" s="16">
        <f t="shared" si="34"/>
        <v>5.4952</v>
      </c>
      <c r="BV36" s="18">
        <f t="shared" si="53"/>
        <v>0.8</v>
      </c>
      <c r="BW36" s="15">
        <f t="shared" si="35"/>
        <v>7.2947</v>
      </c>
      <c r="BX36" s="16">
        <f t="shared" si="36"/>
        <v>6.6874</v>
      </c>
      <c r="BY36" s="18">
        <f t="shared" si="54"/>
        <v>0.4</v>
      </c>
      <c r="BZ36" s="15">
        <f t="shared" si="37"/>
        <v>9.1359</v>
      </c>
      <c r="CA36" s="16">
        <f t="shared" si="38"/>
        <v>8.8809</v>
      </c>
      <c r="CB36" s="18">
        <f t="shared" si="55"/>
        <v>0.1</v>
      </c>
      <c r="CC36" s="15">
        <f t="shared" si="39"/>
        <v>10.012</v>
      </c>
      <c r="CD36" s="16">
        <f t="shared" si="40"/>
        <v>9.7605</v>
      </c>
      <c r="CE36" s="18">
        <v>0</v>
      </c>
      <c r="CF36" s="15">
        <f t="shared" si="41"/>
        <v>10.463</v>
      </c>
      <c r="CG36" s="16">
        <f t="shared" si="42"/>
        <v>10.157</v>
      </c>
      <c r="CH36" s="18">
        <v>0</v>
      </c>
      <c r="CI36" s="15">
        <f t="shared" si="43"/>
        <v>11.138</v>
      </c>
      <c r="CJ36" s="16">
        <f t="shared" si="44"/>
        <v>10.725</v>
      </c>
      <c r="CK36" s="18">
        <v>0</v>
      </c>
      <c r="CL36" s="15">
        <f t="shared" si="56"/>
        <v>11.594</v>
      </c>
      <c r="CM36" s="16">
        <f t="shared" si="57"/>
        <v>11.287</v>
      </c>
      <c r="CN36" s="18">
        <v>0</v>
      </c>
    </row>
    <row r="37" spans="2:92" ht="15">
      <c r="B37">
        <v>185</v>
      </c>
      <c r="C37">
        <v>8.6253</v>
      </c>
      <c r="D37">
        <v>7.8685</v>
      </c>
      <c r="E37">
        <v>6.8765</v>
      </c>
      <c r="F37">
        <v>6.0003</v>
      </c>
      <c r="G37">
        <v>5.6394</v>
      </c>
      <c r="H37">
        <v>5.2908</v>
      </c>
      <c r="I37">
        <v>5.2746</v>
      </c>
      <c r="J37">
        <v>5.2947</v>
      </c>
      <c r="K37">
        <v>6.3454</v>
      </c>
      <c r="L37">
        <v>8.5591</v>
      </c>
      <c r="M37">
        <v>9.7356</v>
      </c>
      <c r="N37">
        <v>10.158</v>
      </c>
      <c r="O37">
        <v>10.706</v>
      </c>
      <c r="P37">
        <v>11.258</v>
      </c>
      <c r="R37">
        <v>185</v>
      </c>
      <c r="S37">
        <v>8.4663</v>
      </c>
      <c r="T37">
        <v>7.9376</v>
      </c>
      <c r="U37">
        <v>7.2887</v>
      </c>
      <c r="V37">
        <v>6.7765</v>
      </c>
      <c r="W37">
        <v>6.5791</v>
      </c>
      <c r="X37">
        <v>6.4152</v>
      </c>
      <c r="Y37">
        <v>6.2251</v>
      </c>
      <c r="Z37">
        <v>6.3074</v>
      </c>
      <c r="AA37">
        <v>7.018</v>
      </c>
      <c r="AB37">
        <v>8.8981</v>
      </c>
      <c r="AC37">
        <v>9.9991</v>
      </c>
      <c r="AD37">
        <v>10.464</v>
      </c>
      <c r="AE37">
        <v>11.129</v>
      </c>
      <c r="AF37">
        <v>11.587</v>
      </c>
      <c r="AG37" s="2"/>
      <c r="AH37">
        <v>185</v>
      </c>
      <c r="AI37" s="5">
        <f t="shared" si="6"/>
        <v>-0.15899999999999892</v>
      </c>
      <c r="AJ37" s="5">
        <f t="shared" si="7"/>
        <v>0.06909999999999972</v>
      </c>
      <c r="AK37" s="5">
        <f t="shared" si="8"/>
        <v>0.41220000000000034</v>
      </c>
      <c r="AL37" s="5">
        <f t="shared" si="9"/>
        <v>0.7762000000000002</v>
      </c>
      <c r="AM37" s="5">
        <f t="shared" si="10"/>
        <v>0.9397000000000002</v>
      </c>
      <c r="AN37" s="5">
        <f t="shared" si="11"/>
        <v>1.1243999999999996</v>
      </c>
      <c r="AO37" s="5">
        <f t="shared" si="12"/>
        <v>0.9504999999999999</v>
      </c>
      <c r="AP37" s="5">
        <f t="shared" si="13"/>
        <v>1.0127000000000006</v>
      </c>
      <c r="AQ37" s="5">
        <f t="shared" si="14"/>
        <v>0.6726000000000001</v>
      </c>
      <c r="AR37" s="5">
        <f t="shared" si="15"/>
        <v>0.33899999999999864</v>
      </c>
      <c r="AS37" s="5">
        <f t="shared" si="16"/>
        <v>0.2635000000000005</v>
      </c>
      <c r="AT37" s="5">
        <f t="shared" si="17"/>
        <v>0.30600000000000094</v>
      </c>
      <c r="AU37" s="5">
        <f t="shared" si="18"/>
        <v>0.42300000000000004</v>
      </c>
      <c r="AV37" s="5">
        <f t="shared" si="45"/>
        <v>0.3290000000000006</v>
      </c>
      <c r="AX37" s="8">
        <v>185</v>
      </c>
      <c r="AY37" s="15">
        <f t="shared" si="19"/>
        <v>8.4663</v>
      </c>
      <c r="AZ37" s="16">
        <f t="shared" si="20"/>
        <v>8.6253</v>
      </c>
      <c r="BA37" s="34">
        <f t="shared" si="46"/>
        <v>0</v>
      </c>
      <c r="BB37" s="15">
        <f t="shared" si="21"/>
        <v>7.9376</v>
      </c>
      <c r="BC37" s="16">
        <f t="shared" si="22"/>
        <v>7.8685</v>
      </c>
      <c r="BD37" s="34">
        <f t="shared" si="47"/>
        <v>0</v>
      </c>
      <c r="BE37" s="15">
        <f t="shared" si="23"/>
        <v>7.2887</v>
      </c>
      <c r="BF37" s="16">
        <f t="shared" si="24"/>
        <v>6.8765</v>
      </c>
      <c r="BG37" s="18">
        <f t="shared" si="48"/>
        <v>0.2</v>
      </c>
      <c r="BH37" s="15">
        <f t="shared" si="25"/>
        <v>6.7765</v>
      </c>
      <c r="BI37" s="16">
        <f t="shared" si="26"/>
        <v>6.0003</v>
      </c>
      <c r="BJ37" s="18">
        <f t="shared" si="49"/>
        <v>0.6</v>
      </c>
      <c r="BK37" s="15">
        <f t="shared" si="27"/>
        <v>6.5791</v>
      </c>
      <c r="BL37" s="16">
        <f t="shared" si="28"/>
        <v>5.6394</v>
      </c>
      <c r="BM37" s="18">
        <f t="shared" si="50"/>
        <v>0.7</v>
      </c>
      <c r="BN37" s="15">
        <f t="shared" si="29"/>
        <v>6.4152</v>
      </c>
      <c r="BO37" s="16">
        <f t="shared" si="30"/>
        <v>5.2908</v>
      </c>
      <c r="BP37" s="18">
        <f t="shared" si="51"/>
        <v>0.9</v>
      </c>
      <c r="BQ37" s="15">
        <f t="shared" si="31"/>
        <v>6.2251</v>
      </c>
      <c r="BR37" s="16">
        <f t="shared" si="32"/>
        <v>5.2746</v>
      </c>
      <c r="BS37" s="18">
        <f t="shared" si="52"/>
        <v>0.8</v>
      </c>
      <c r="BT37" s="15">
        <f t="shared" si="33"/>
        <v>6.3074</v>
      </c>
      <c r="BU37" s="16">
        <f t="shared" si="34"/>
        <v>5.2947</v>
      </c>
      <c r="BV37" s="18">
        <f t="shared" si="53"/>
        <v>0.8</v>
      </c>
      <c r="BW37" s="15">
        <f t="shared" si="35"/>
        <v>7.018</v>
      </c>
      <c r="BX37" s="16">
        <f t="shared" si="36"/>
        <v>6.3454</v>
      </c>
      <c r="BY37" s="18">
        <f t="shared" si="54"/>
        <v>0.5</v>
      </c>
      <c r="BZ37" s="15">
        <f t="shared" si="37"/>
        <v>8.8981</v>
      </c>
      <c r="CA37" s="16">
        <f t="shared" si="38"/>
        <v>8.5591</v>
      </c>
      <c r="CB37" s="18">
        <f t="shared" si="55"/>
        <v>0.1</v>
      </c>
      <c r="CC37" s="15">
        <f t="shared" si="39"/>
        <v>9.9991</v>
      </c>
      <c r="CD37" s="16">
        <f t="shared" si="40"/>
        <v>9.7356</v>
      </c>
      <c r="CE37" s="18">
        <v>0</v>
      </c>
      <c r="CF37" s="15">
        <f t="shared" si="41"/>
        <v>10.464</v>
      </c>
      <c r="CG37" s="16">
        <f t="shared" si="42"/>
        <v>10.158</v>
      </c>
      <c r="CH37" s="18">
        <v>0</v>
      </c>
      <c r="CI37" s="15">
        <f t="shared" si="43"/>
        <v>11.129</v>
      </c>
      <c r="CJ37" s="16">
        <f t="shared" si="44"/>
        <v>10.706</v>
      </c>
      <c r="CK37" s="18">
        <v>0</v>
      </c>
      <c r="CL37" s="15">
        <f t="shared" si="56"/>
        <v>11.587</v>
      </c>
      <c r="CM37" s="16">
        <f t="shared" si="57"/>
        <v>11.258</v>
      </c>
      <c r="CN37" s="18">
        <v>0</v>
      </c>
    </row>
    <row r="38" spans="2:92" ht="15">
      <c r="B38">
        <v>186</v>
      </c>
      <c r="C38">
        <v>8.4434</v>
      </c>
      <c r="D38">
        <v>7.7376</v>
      </c>
      <c r="E38">
        <v>6.7567</v>
      </c>
      <c r="F38">
        <v>5.8409</v>
      </c>
      <c r="G38">
        <v>5.4131</v>
      </c>
      <c r="H38">
        <v>5.077</v>
      </c>
      <c r="I38">
        <v>4.9316</v>
      </c>
      <c r="J38">
        <v>4.893</v>
      </c>
      <c r="K38">
        <v>5.8167</v>
      </c>
      <c r="L38">
        <v>8.2605</v>
      </c>
      <c r="M38">
        <v>9.675</v>
      </c>
      <c r="N38">
        <v>10.145</v>
      </c>
      <c r="O38">
        <v>10.672</v>
      </c>
      <c r="P38">
        <v>11.207</v>
      </c>
      <c r="R38">
        <v>186</v>
      </c>
      <c r="S38">
        <v>8.3392</v>
      </c>
      <c r="T38">
        <v>7.835</v>
      </c>
      <c r="U38">
        <v>7.1816</v>
      </c>
      <c r="V38">
        <v>6.6305</v>
      </c>
      <c r="W38">
        <v>6.3709</v>
      </c>
      <c r="X38">
        <v>6.239</v>
      </c>
      <c r="Y38">
        <v>5.9609</v>
      </c>
      <c r="Z38">
        <v>5.9415</v>
      </c>
      <c r="AA38">
        <v>6.6563</v>
      </c>
      <c r="AB38">
        <v>8.6428</v>
      </c>
      <c r="AC38">
        <v>9.9633</v>
      </c>
      <c r="AD38">
        <v>10.455</v>
      </c>
      <c r="AE38">
        <v>11.111</v>
      </c>
      <c r="AF38">
        <v>11.545</v>
      </c>
      <c r="AG38" s="2"/>
      <c r="AH38">
        <v>186</v>
      </c>
      <c r="AI38" s="5">
        <f t="shared" si="6"/>
        <v>-0.10420000000000051</v>
      </c>
      <c r="AJ38" s="5">
        <f t="shared" si="7"/>
        <v>0.09740000000000038</v>
      </c>
      <c r="AK38" s="5">
        <f t="shared" si="8"/>
        <v>0.42490000000000006</v>
      </c>
      <c r="AL38" s="5">
        <f t="shared" si="9"/>
        <v>0.7895999999999992</v>
      </c>
      <c r="AM38" s="5">
        <f t="shared" si="10"/>
        <v>0.9577999999999998</v>
      </c>
      <c r="AN38" s="5">
        <f t="shared" si="11"/>
        <v>1.162</v>
      </c>
      <c r="AO38" s="5">
        <f t="shared" si="12"/>
        <v>1.0292999999999992</v>
      </c>
      <c r="AP38" s="5">
        <f t="shared" si="13"/>
        <v>1.0484999999999998</v>
      </c>
      <c r="AQ38" s="5">
        <f t="shared" si="14"/>
        <v>0.8395999999999999</v>
      </c>
      <c r="AR38" s="5">
        <f t="shared" si="15"/>
        <v>0.382299999999999</v>
      </c>
      <c r="AS38" s="5">
        <f t="shared" si="16"/>
        <v>0.28829999999999956</v>
      </c>
      <c r="AT38" s="5">
        <f t="shared" si="17"/>
        <v>0.3100000000000005</v>
      </c>
      <c r="AU38" s="5">
        <f t="shared" si="18"/>
        <v>0.43900000000000006</v>
      </c>
      <c r="AV38" s="5">
        <f t="shared" si="45"/>
        <v>0.3379999999999992</v>
      </c>
      <c r="AX38" s="8">
        <v>186</v>
      </c>
      <c r="AY38" s="15">
        <f t="shared" si="19"/>
        <v>8.3392</v>
      </c>
      <c r="AZ38" s="16">
        <f t="shared" si="20"/>
        <v>8.4434</v>
      </c>
      <c r="BA38" s="34">
        <f t="shared" si="46"/>
        <v>0</v>
      </c>
      <c r="BB38" s="15">
        <f t="shared" si="21"/>
        <v>7.835</v>
      </c>
      <c r="BC38" s="16">
        <f t="shared" si="22"/>
        <v>7.7376</v>
      </c>
      <c r="BD38" s="34">
        <f t="shared" si="47"/>
        <v>0</v>
      </c>
      <c r="BE38" s="15">
        <f t="shared" si="23"/>
        <v>7.1816</v>
      </c>
      <c r="BF38" s="16">
        <f t="shared" si="24"/>
        <v>6.7567</v>
      </c>
      <c r="BG38" s="18">
        <f t="shared" si="48"/>
        <v>0.2</v>
      </c>
      <c r="BH38" s="15">
        <f t="shared" si="25"/>
        <v>6.6305</v>
      </c>
      <c r="BI38" s="16">
        <f t="shared" si="26"/>
        <v>5.8409</v>
      </c>
      <c r="BJ38" s="18">
        <f t="shared" si="49"/>
        <v>0.6</v>
      </c>
      <c r="BK38" s="15">
        <f t="shared" si="27"/>
        <v>6.3709</v>
      </c>
      <c r="BL38" s="16">
        <f t="shared" si="28"/>
        <v>5.4131</v>
      </c>
      <c r="BM38" s="18">
        <f t="shared" si="50"/>
        <v>0.8</v>
      </c>
      <c r="BN38" s="15">
        <f t="shared" si="29"/>
        <v>6.239</v>
      </c>
      <c r="BO38" s="16">
        <f t="shared" si="30"/>
        <v>5.077</v>
      </c>
      <c r="BP38" s="18">
        <f t="shared" si="51"/>
        <v>1</v>
      </c>
      <c r="BQ38" s="15">
        <f t="shared" si="31"/>
        <v>5.9609</v>
      </c>
      <c r="BR38" s="16">
        <f t="shared" si="32"/>
        <v>4.9316</v>
      </c>
      <c r="BS38" s="18">
        <f t="shared" si="52"/>
        <v>0.8</v>
      </c>
      <c r="BT38" s="15">
        <f t="shared" si="33"/>
        <v>5.9415</v>
      </c>
      <c r="BU38" s="16">
        <f t="shared" si="34"/>
        <v>4.893</v>
      </c>
      <c r="BV38" s="18">
        <f t="shared" si="53"/>
        <v>0.8</v>
      </c>
      <c r="BW38" s="15">
        <f t="shared" si="35"/>
        <v>6.6563</v>
      </c>
      <c r="BX38" s="16">
        <f t="shared" si="36"/>
        <v>5.8167</v>
      </c>
      <c r="BY38" s="18">
        <f t="shared" si="54"/>
        <v>0.6</v>
      </c>
      <c r="BZ38" s="15">
        <f t="shared" si="37"/>
        <v>8.6428</v>
      </c>
      <c r="CA38" s="16">
        <f t="shared" si="38"/>
        <v>8.2605</v>
      </c>
      <c r="CB38" s="18">
        <f t="shared" si="55"/>
        <v>0.2</v>
      </c>
      <c r="CC38" s="15">
        <f t="shared" si="39"/>
        <v>9.9633</v>
      </c>
      <c r="CD38" s="16">
        <f t="shared" si="40"/>
        <v>9.675</v>
      </c>
      <c r="CE38" s="18">
        <v>0</v>
      </c>
      <c r="CF38" s="15">
        <f t="shared" si="41"/>
        <v>10.455</v>
      </c>
      <c r="CG38" s="16">
        <f t="shared" si="42"/>
        <v>10.145</v>
      </c>
      <c r="CH38" s="18">
        <v>0</v>
      </c>
      <c r="CI38" s="15">
        <f t="shared" si="43"/>
        <v>11.111</v>
      </c>
      <c r="CJ38" s="16">
        <f t="shared" si="44"/>
        <v>10.672</v>
      </c>
      <c r="CK38" s="18">
        <v>0</v>
      </c>
      <c r="CL38" s="15">
        <f t="shared" si="56"/>
        <v>11.545</v>
      </c>
      <c r="CM38" s="16">
        <f t="shared" si="57"/>
        <v>11.207</v>
      </c>
      <c r="CN38" s="18">
        <v>0</v>
      </c>
    </row>
    <row r="39" spans="2:92" ht="15">
      <c r="B39">
        <v>187</v>
      </c>
      <c r="C39">
        <v>8.4007</v>
      </c>
      <c r="D39">
        <v>7.7533</v>
      </c>
      <c r="E39">
        <v>6.793</v>
      </c>
      <c r="F39">
        <v>5.8292</v>
      </c>
      <c r="G39">
        <v>5.3506</v>
      </c>
      <c r="H39">
        <v>5.0461</v>
      </c>
      <c r="I39">
        <v>4.8983</v>
      </c>
      <c r="J39">
        <v>4.8067</v>
      </c>
      <c r="K39">
        <v>5.5195</v>
      </c>
      <c r="L39">
        <v>8.142</v>
      </c>
      <c r="M39">
        <v>9.6276</v>
      </c>
      <c r="N39">
        <v>10.124</v>
      </c>
      <c r="O39">
        <v>10.64</v>
      </c>
      <c r="P39">
        <v>11.176</v>
      </c>
      <c r="R39">
        <v>187</v>
      </c>
      <c r="S39">
        <v>8.3084</v>
      </c>
      <c r="T39">
        <v>7.8454</v>
      </c>
      <c r="U39">
        <v>7.2291</v>
      </c>
      <c r="V39">
        <v>6.6594</v>
      </c>
      <c r="W39">
        <v>6.3559</v>
      </c>
      <c r="X39">
        <v>6.2678</v>
      </c>
      <c r="Y39">
        <v>5.964</v>
      </c>
      <c r="Z39">
        <v>5.8834</v>
      </c>
      <c r="AA39">
        <v>6.3902</v>
      </c>
      <c r="AB39">
        <v>8.5105</v>
      </c>
      <c r="AC39">
        <v>9.9354</v>
      </c>
      <c r="AD39">
        <v>10.44</v>
      </c>
      <c r="AE39">
        <v>11.09</v>
      </c>
      <c r="AF39">
        <v>11.52</v>
      </c>
      <c r="AG39" s="2"/>
      <c r="AH39">
        <v>187</v>
      </c>
      <c r="AI39" s="5">
        <f t="shared" si="6"/>
        <v>-0.09229999999999983</v>
      </c>
      <c r="AJ39" s="5">
        <f t="shared" si="7"/>
        <v>0.0920999999999994</v>
      </c>
      <c r="AK39" s="5">
        <f t="shared" si="8"/>
        <v>0.4360999999999997</v>
      </c>
      <c r="AL39" s="5">
        <f t="shared" si="9"/>
        <v>0.8301999999999996</v>
      </c>
      <c r="AM39" s="5">
        <f t="shared" si="10"/>
        <v>1.0053</v>
      </c>
      <c r="AN39" s="5">
        <f t="shared" si="11"/>
        <v>1.2217000000000002</v>
      </c>
      <c r="AO39" s="5">
        <f t="shared" si="12"/>
        <v>1.0657000000000005</v>
      </c>
      <c r="AP39" s="5">
        <f t="shared" si="13"/>
        <v>1.0766999999999998</v>
      </c>
      <c r="AQ39" s="5">
        <f t="shared" si="14"/>
        <v>0.8707000000000003</v>
      </c>
      <c r="AR39" s="5">
        <f t="shared" si="15"/>
        <v>0.36850000000000094</v>
      </c>
      <c r="AS39" s="5">
        <f t="shared" si="16"/>
        <v>0.3078000000000003</v>
      </c>
      <c r="AT39" s="5">
        <f t="shared" si="17"/>
        <v>0.31599999999999895</v>
      </c>
      <c r="AU39" s="5">
        <f t="shared" si="18"/>
        <v>0.4499999999999993</v>
      </c>
      <c r="AV39" s="5">
        <f t="shared" si="45"/>
        <v>0.3439999999999994</v>
      </c>
      <c r="AX39" s="8">
        <v>187</v>
      </c>
      <c r="AY39" s="15">
        <f t="shared" si="19"/>
        <v>8.3084</v>
      </c>
      <c r="AZ39" s="16">
        <f t="shared" si="20"/>
        <v>8.4007</v>
      </c>
      <c r="BA39" s="34">
        <f t="shared" si="46"/>
        <v>0</v>
      </c>
      <c r="BB39" s="15">
        <f t="shared" si="21"/>
        <v>7.8454</v>
      </c>
      <c r="BC39" s="16">
        <f t="shared" si="22"/>
        <v>7.7533</v>
      </c>
      <c r="BD39" s="34">
        <f t="shared" si="47"/>
        <v>0</v>
      </c>
      <c r="BE39" s="15">
        <f t="shared" si="23"/>
        <v>7.2291</v>
      </c>
      <c r="BF39" s="16">
        <f t="shared" si="24"/>
        <v>6.793</v>
      </c>
      <c r="BG39" s="18">
        <f t="shared" si="48"/>
        <v>0.2</v>
      </c>
      <c r="BH39" s="15">
        <f t="shared" si="25"/>
        <v>6.6594</v>
      </c>
      <c r="BI39" s="16">
        <f t="shared" si="26"/>
        <v>5.8292</v>
      </c>
      <c r="BJ39" s="18">
        <f t="shared" si="49"/>
        <v>0.6</v>
      </c>
      <c r="BK39" s="15">
        <f t="shared" si="27"/>
        <v>6.3559</v>
      </c>
      <c r="BL39" s="16">
        <f t="shared" si="28"/>
        <v>5.3506</v>
      </c>
      <c r="BM39" s="18">
        <f t="shared" si="50"/>
        <v>0.8</v>
      </c>
      <c r="BN39" s="15">
        <f t="shared" si="29"/>
        <v>6.2678</v>
      </c>
      <c r="BO39" s="16">
        <f t="shared" si="30"/>
        <v>5.0461</v>
      </c>
      <c r="BP39" s="18">
        <f t="shared" si="51"/>
        <v>1</v>
      </c>
      <c r="BQ39" s="15">
        <f t="shared" si="31"/>
        <v>5.964</v>
      </c>
      <c r="BR39" s="16">
        <f t="shared" si="32"/>
        <v>4.8983</v>
      </c>
      <c r="BS39" s="18">
        <f t="shared" si="52"/>
        <v>0.9</v>
      </c>
      <c r="BT39" s="15">
        <f t="shared" si="33"/>
        <v>5.8834</v>
      </c>
      <c r="BU39" s="16">
        <f t="shared" si="34"/>
        <v>4.8067</v>
      </c>
      <c r="BV39" s="18">
        <f t="shared" si="53"/>
        <v>0.9</v>
      </c>
      <c r="BW39" s="15">
        <f t="shared" si="35"/>
        <v>6.3902</v>
      </c>
      <c r="BX39" s="16">
        <f t="shared" si="36"/>
        <v>5.5195</v>
      </c>
      <c r="BY39" s="18">
        <f t="shared" si="54"/>
        <v>0.7</v>
      </c>
      <c r="BZ39" s="15">
        <f t="shared" si="37"/>
        <v>8.5105</v>
      </c>
      <c r="CA39" s="16">
        <f t="shared" si="38"/>
        <v>8.142</v>
      </c>
      <c r="CB39" s="18">
        <f t="shared" si="55"/>
        <v>0.2</v>
      </c>
      <c r="CC39" s="15">
        <f t="shared" si="39"/>
        <v>9.9354</v>
      </c>
      <c r="CD39" s="16">
        <f t="shared" si="40"/>
        <v>9.6276</v>
      </c>
      <c r="CE39" s="18">
        <v>0</v>
      </c>
      <c r="CF39" s="15">
        <f t="shared" si="41"/>
        <v>10.44</v>
      </c>
      <c r="CG39" s="16">
        <f t="shared" si="42"/>
        <v>10.124</v>
      </c>
      <c r="CH39" s="18">
        <v>0</v>
      </c>
      <c r="CI39" s="15">
        <f t="shared" si="43"/>
        <v>11.09</v>
      </c>
      <c r="CJ39" s="16">
        <f t="shared" si="44"/>
        <v>10.64</v>
      </c>
      <c r="CK39" s="18">
        <v>0</v>
      </c>
      <c r="CL39" s="15">
        <f t="shared" si="56"/>
        <v>11.52</v>
      </c>
      <c r="CM39" s="16">
        <f t="shared" si="57"/>
        <v>11.176</v>
      </c>
      <c r="CN39" s="18">
        <v>0</v>
      </c>
    </row>
    <row r="40" spans="2:92" ht="15">
      <c r="B40">
        <v>188</v>
      </c>
      <c r="C40">
        <v>8.2502</v>
      </c>
      <c r="D40">
        <v>7.5551</v>
      </c>
      <c r="E40">
        <v>6.6488</v>
      </c>
      <c r="F40">
        <v>5.7089</v>
      </c>
      <c r="G40">
        <v>5.1729</v>
      </c>
      <c r="H40">
        <v>4.877</v>
      </c>
      <c r="I40">
        <v>4.6839</v>
      </c>
      <c r="J40">
        <v>4.5236</v>
      </c>
      <c r="K40">
        <v>5.1161</v>
      </c>
      <c r="L40">
        <v>7.5231</v>
      </c>
      <c r="M40">
        <v>9.5205</v>
      </c>
      <c r="N40">
        <v>10.081</v>
      </c>
      <c r="O40">
        <v>10.609</v>
      </c>
      <c r="P40">
        <v>11.187</v>
      </c>
      <c r="R40">
        <v>188</v>
      </c>
      <c r="S40">
        <v>8.1994</v>
      </c>
      <c r="T40">
        <v>7.6695</v>
      </c>
      <c r="U40">
        <v>7.0979</v>
      </c>
      <c r="V40">
        <v>6.5347</v>
      </c>
      <c r="W40">
        <v>6.1536</v>
      </c>
      <c r="X40">
        <v>6.0713</v>
      </c>
      <c r="Y40">
        <v>5.7337</v>
      </c>
      <c r="Z40">
        <v>5.5666</v>
      </c>
      <c r="AA40">
        <v>5.8769</v>
      </c>
      <c r="AB40">
        <v>7.9649</v>
      </c>
      <c r="AC40">
        <v>9.9114</v>
      </c>
      <c r="AD40">
        <v>10.403</v>
      </c>
      <c r="AE40">
        <v>11.071</v>
      </c>
      <c r="AF40">
        <v>11.551</v>
      </c>
      <c r="AG40" s="2"/>
      <c r="AH40">
        <v>188</v>
      </c>
      <c r="AI40" s="5">
        <f t="shared" si="6"/>
        <v>-0.050799999999998846</v>
      </c>
      <c r="AJ40" s="5">
        <f t="shared" si="7"/>
        <v>0.11439999999999984</v>
      </c>
      <c r="AK40" s="5">
        <f t="shared" si="8"/>
        <v>0.4491000000000005</v>
      </c>
      <c r="AL40" s="5">
        <f t="shared" si="9"/>
        <v>0.8258000000000001</v>
      </c>
      <c r="AM40" s="5">
        <f t="shared" si="10"/>
        <v>0.9806999999999997</v>
      </c>
      <c r="AN40" s="5">
        <f t="shared" si="11"/>
        <v>1.1943000000000001</v>
      </c>
      <c r="AO40" s="5">
        <f t="shared" si="12"/>
        <v>1.0497999999999994</v>
      </c>
      <c r="AP40" s="5">
        <f t="shared" si="13"/>
        <v>1.0430000000000001</v>
      </c>
      <c r="AQ40" s="5">
        <f t="shared" si="14"/>
        <v>0.7607999999999997</v>
      </c>
      <c r="AR40" s="5">
        <f t="shared" si="15"/>
        <v>0.44179999999999975</v>
      </c>
      <c r="AS40" s="5">
        <f t="shared" si="16"/>
        <v>0.39090000000000025</v>
      </c>
      <c r="AT40" s="5">
        <f t="shared" si="17"/>
        <v>0.32200000000000095</v>
      </c>
      <c r="AU40" s="5">
        <f t="shared" si="18"/>
        <v>0.46199999999999974</v>
      </c>
      <c r="AV40" s="5">
        <f t="shared" si="45"/>
        <v>0.36400000000000077</v>
      </c>
      <c r="AX40" s="8">
        <v>188</v>
      </c>
      <c r="AY40" s="15">
        <f t="shared" si="19"/>
        <v>8.1994</v>
      </c>
      <c r="AZ40" s="16">
        <f t="shared" si="20"/>
        <v>8.2502</v>
      </c>
      <c r="BA40" s="34">
        <f t="shared" si="46"/>
        <v>0</v>
      </c>
      <c r="BB40" s="15">
        <f t="shared" si="21"/>
        <v>7.6695</v>
      </c>
      <c r="BC40" s="16">
        <f t="shared" si="22"/>
        <v>7.5551</v>
      </c>
      <c r="BD40" s="34">
        <f t="shared" si="47"/>
        <v>0</v>
      </c>
      <c r="BE40" s="15">
        <f t="shared" si="23"/>
        <v>7.0979</v>
      </c>
      <c r="BF40" s="16">
        <f t="shared" si="24"/>
        <v>6.6488</v>
      </c>
      <c r="BG40" s="18">
        <f t="shared" si="48"/>
        <v>0.2</v>
      </c>
      <c r="BH40" s="15">
        <f t="shared" si="25"/>
        <v>6.5347</v>
      </c>
      <c r="BI40" s="16">
        <f t="shared" si="26"/>
        <v>5.7089</v>
      </c>
      <c r="BJ40" s="18">
        <f t="shared" si="49"/>
        <v>0.6</v>
      </c>
      <c r="BK40" s="15">
        <f t="shared" si="27"/>
        <v>6.1536</v>
      </c>
      <c r="BL40" s="16">
        <f t="shared" si="28"/>
        <v>5.1729</v>
      </c>
      <c r="BM40" s="18">
        <f t="shared" si="50"/>
        <v>0.8</v>
      </c>
      <c r="BN40" s="15">
        <f t="shared" si="29"/>
        <v>6.0713</v>
      </c>
      <c r="BO40" s="16">
        <f t="shared" si="30"/>
        <v>4.877</v>
      </c>
      <c r="BP40" s="18">
        <f t="shared" si="51"/>
        <v>1</v>
      </c>
      <c r="BQ40" s="15">
        <f t="shared" si="31"/>
        <v>5.7337</v>
      </c>
      <c r="BR40" s="16">
        <f t="shared" si="32"/>
        <v>4.6839</v>
      </c>
      <c r="BS40" s="18">
        <f t="shared" si="52"/>
        <v>0.8</v>
      </c>
      <c r="BT40" s="15">
        <f t="shared" si="33"/>
        <v>5.5666</v>
      </c>
      <c r="BU40" s="16">
        <f t="shared" si="34"/>
        <v>4.5236</v>
      </c>
      <c r="BV40" s="18">
        <f t="shared" si="53"/>
        <v>0.8</v>
      </c>
      <c r="BW40" s="15">
        <f t="shared" si="35"/>
        <v>5.8769</v>
      </c>
      <c r="BX40" s="16">
        <f t="shared" si="36"/>
        <v>5.1161</v>
      </c>
      <c r="BY40" s="18">
        <f t="shared" si="54"/>
        <v>0.6</v>
      </c>
      <c r="BZ40" s="15">
        <f t="shared" si="37"/>
        <v>7.9649</v>
      </c>
      <c r="CA40" s="16">
        <f t="shared" si="38"/>
        <v>7.5231</v>
      </c>
      <c r="CB40" s="18">
        <f t="shared" si="55"/>
        <v>0.2</v>
      </c>
      <c r="CC40" s="15">
        <f t="shared" si="39"/>
        <v>9.9114</v>
      </c>
      <c r="CD40" s="16">
        <f t="shared" si="40"/>
        <v>9.5205</v>
      </c>
      <c r="CE40" s="18">
        <v>0</v>
      </c>
      <c r="CF40" s="15">
        <f t="shared" si="41"/>
        <v>10.403</v>
      </c>
      <c r="CG40" s="16">
        <f t="shared" si="42"/>
        <v>10.081</v>
      </c>
      <c r="CH40" s="18">
        <v>0</v>
      </c>
      <c r="CI40" s="15">
        <f t="shared" si="43"/>
        <v>11.071</v>
      </c>
      <c r="CJ40" s="16">
        <f t="shared" si="44"/>
        <v>10.609</v>
      </c>
      <c r="CK40" s="18">
        <v>0</v>
      </c>
      <c r="CL40" s="15">
        <f t="shared" si="56"/>
        <v>11.551</v>
      </c>
      <c r="CM40" s="16">
        <f t="shared" si="57"/>
        <v>11.187</v>
      </c>
      <c r="CN40" s="18">
        <v>0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P4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421875" style="0" customWidth="1"/>
    <col min="12" max="12" width="10.7109375" style="0" bestFit="1" customWidth="1"/>
    <col min="13" max="16" width="9.140625" style="0" customWidth="1"/>
    <col min="18" max="18" width="16.57421875" style="0" customWidth="1"/>
    <col min="28" max="28" width="9.7109375" style="0" customWidth="1"/>
    <col min="34" max="34" width="19.00390625" style="0" customWidth="1"/>
    <col min="50" max="50" width="8.7109375" style="0" customWidth="1"/>
    <col min="51" max="72" width="5.7109375" style="5" customWidth="1"/>
    <col min="73" max="73" width="8.7109375" style="0" customWidth="1"/>
    <col min="74" max="82" width="5.7109375" style="5" customWidth="1"/>
    <col min="83" max="94" width="5.7109375" style="0" customWidth="1"/>
  </cols>
  <sheetData>
    <row r="1" spans="2:50" ht="15">
      <c r="B1" t="s">
        <v>4</v>
      </c>
      <c r="R1" t="s">
        <v>50</v>
      </c>
      <c r="AX1" s="9" t="s">
        <v>47</v>
      </c>
    </row>
    <row r="2" spans="2:34" ht="15">
      <c r="B2" t="s">
        <v>48</v>
      </c>
      <c r="R2" t="s">
        <v>51</v>
      </c>
      <c r="AH2" t="s">
        <v>6</v>
      </c>
    </row>
    <row r="3" spans="2:48" ht="15">
      <c r="B3" t="s">
        <v>3</v>
      </c>
      <c r="C3">
        <v>152</v>
      </c>
      <c r="D3">
        <v>167</v>
      </c>
      <c r="E3">
        <v>182</v>
      </c>
      <c r="F3">
        <v>197</v>
      </c>
      <c r="G3">
        <v>213</v>
      </c>
      <c r="H3">
        <v>228</v>
      </c>
      <c r="I3">
        <v>244</v>
      </c>
      <c r="J3">
        <v>259</v>
      </c>
      <c r="K3">
        <v>274</v>
      </c>
      <c r="L3">
        <v>289</v>
      </c>
      <c r="M3">
        <v>305</v>
      </c>
      <c r="N3">
        <v>320</v>
      </c>
      <c r="O3" s="3">
        <v>335</v>
      </c>
      <c r="P3" s="3">
        <v>350</v>
      </c>
      <c r="Q3" s="3"/>
      <c r="R3" t="s">
        <v>3</v>
      </c>
      <c r="S3">
        <v>152</v>
      </c>
      <c r="T3">
        <v>167</v>
      </c>
      <c r="U3">
        <v>182</v>
      </c>
      <c r="V3">
        <v>197</v>
      </c>
      <c r="W3">
        <v>213</v>
      </c>
      <c r="X3">
        <v>228</v>
      </c>
      <c r="Y3">
        <v>244</v>
      </c>
      <c r="Z3">
        <v>259</v>
      </c>
      <c r="AA3">
        <v>274</v>
      </c>
      <c r="AB3">
        <v>289</v>
      </c>
      <c r="AC3">
        <v>305</v>
      </c>
      <c r="AD3">
        <v>320</v>
      </c>
      <c r="AE3" s="3">
        <v>335</v>
      </c>
      <c r="AF3" s="3">
        <v>350</v>
      </c>
      <c r="AH3" t="s">
        <v>3</v>
      </c>
      <c r="AI3">
        <v>152</v>
      </c>
      <c r="AJ3">
        <v>167</v>
      </c>
      <c r="AK3">
        <v>182</v>
      </c>
      <c r="AL3">
        <v>197</v>
      </c>
      <c r="AM3">
        <v>213</v>
      </c>
      <c r="AN3">
        <v>228</v>
      </c>
      <c r="AO3">
        <v>244</v>
      </c>
      <c r="AP3">
        <v>259</v>
      </c>
      <c r="AQ3">
        <v>274</v>
      </c>
      <c r="AR3">
        <v>289</v>
      </c>
      <c r="AS3">
        <v>305</v>
      </c>
      <c r="AT3">
        <v>320</v>
      </c>
      <c r="AU3" s="3">
        <v>335</v>
      </c>
      <c r="AV3" s="3">
        <v>350</v>
      </c>
    </row>
    <row r="4" spans="2:48" ht="15">
      <c r="B4" t="s">
        <v>1</v>
      </c>
      <c r="C4" s="1">
        <f aca="true" t="shared" si="0" ref="C4:L4">C3+36891</f>
        <v>37043</v>
      </c>
      <c r="D4" s="1">
        <f t="shared" si="0"/>
        <v>37058</v>
      </c>
      <c r="E4" s="1">
        <f t="shared" si="0"/>
        <v>37073</v>
      </c>
      <c r="F4" s="1">
        <f t="shared" si="0"/>
        <v>37088</v>
      </c>
      <c r="G4" s="1">
        <f t="shared" si="0"/>
        <v>37104</v>
      </c>
      <c r="H4" s="1">
        <f t="shared" si="0"/>
        <v>37119</v>
      </c>
      <c r="I4" s="1">
        <f t="shared" si="0"/>
        <v>37135</v>
      </c>
      <c r="J4" s="1">
        <f t="shared" si="0"/>
        <v>37150</v>
      </c>
      <c r="K4" s="1">
        <f t="shared" si="0"/>
        <v>37165</v>
      </c>
      <c r="L4" s="1">
        <f t="shared" si="0"/>
        <v>37180</v>
      </c>
      <c r="M4" s="1">
        <v>37196</v>
      </c>
      <c r="N4" s="1">
        <v>37211</v>
      </c>
      <c r="O4" s="1">
        <v>37226</v>
      </c>
      <c r="P4" s="1">
        <v>37241</v>
      </c>
      <c r="Q4" s="1"/>
      <c r="R4" t="s">
        <v>1</v>
      </c>
      <c r="S4" s="1">
        <f aca="true" t="shared" si="1" ref="S4:AB4">S3+36891</f>
        <v>37043</v>
      </c>
      <c r="T4" s="1">
        <f t="shared" si="1"/>
        <v>37058</v>
      </c>
      <c r="U4" s="1">
        <f t="shared" si="1"/>
        <v>37073</v>
      </c>
      <c r="V4" s="1">
        <f t="shared" si="1"/>
        <v>37088</v>
      </c>
      <c r="W4" s="1">
        <f t="shared" si="1"/>
        <v>37104</v>
      </c>
      <c r="X4" s="1">
        <f t="shared" si="1"/>
        <v>37119</v>
      </c>
      <c r="Y4" s="1">
        <f t="shared" si="1"/>
        <v>37135</v>
      </c>
      <c r="Z4" s="1">
        <f t="shared" si="1"/>
        <v>37150</v>
      </c>
      <c r="AA4" s="1">
        <f t="shared" si="1"/>
        <v>37165</v>
      </c>
      <c r="AB4" s="1">
        <f t="shared" si="1"/>
        <v>37180</v>
      </c>
      <c r="AC4" s="1">
        <v>37196</v>
      </c>
      <c r="AD4" s="1">
        <v>37211</v>
      </c>
      <c r="AE4" s="1">
        <v>37226</v>
      </c>
      <c r="AF4" s="1">
        <v>37241</v>
      </c>
      <c r="AG4" s="1"/>
      <c r="AH4" t="s">
        <v>1</v>
      </c>
      <c r="AI4" s="1">
        <f aca="true" t="shared" si="2" ref="AI4:AR4">AI3+36891</f>
        <v>37043</v>
      </c>
      <c r="AJ4" s="1">
        <f t="shared" si="2"/>
        <v>37058</v>
      </c>
      <c r="AK4" s="1">
        <f t="shared" si="2"/>
        <v>37073</v>
      </c>
      <c r="AL4" s="1">
        <f t="shared" si="2"/>
        <v>37088</v>
      </c>
      <c r="AM4" s="1">
        <f t="shared" si="2"/>
        <v>37104</v>
      </c>
      <c r="AN4" s="1">
        <f t="shared" si="2"/>
        <v>37119</v>
      </c>
      <c r="AO4" s="1">
        <f t="shared" si="2"/>
        <v>37135</v>
      </c>
      <c r="AP4" s="1">
        <f t="shared" si="2"/>
        <v>37150</v>
      </c>
      <c r="AQ4" s="1">
        <f t="shared" si="2"/>
        <v>37165</v>
      </c>
      <c r="AR4" s="1">
        <f t="shared" si="2"/>
        <v>37180</v>
      </c>
      <c r="AS4" s="1">
        <v>37196</v>
      </c>
      <c r="AT4" s="1">
        <v>37211</v>
      </c>
      <c r="AU4" s="1">
        <v>37226</v>
      </c>
      <c r="AV4" s="1">
        <v>37241</v>
      </c>
    </row>
    <row r="5" spans="2:48" ht="15">
      <c r="B5" t="s">
        <v>2</v>
      </c>
      <c r="C5" s="1">
        <f aca="true" t="shared" si="3" ref="C5:K5">D4-1</f>
        <v>37057</v>
      </c>
      <c r="D5" s="1">
        <f t="shared" si="3"/>
        <v>37072</v>
      </c>
      <c r="E5" s="1">
        <f t="shared" si="3"/>
        <v>37087</v>
      </c>
      <c r="F5" s="1">
        <f t="shared" si="3"/>
        <v>37103</v>
      </c>
      <c r="G5" s="1">
        <f t="shared" si="3"/>
        <v>37118</v>
      </c>
      <c r="H5" s="1">
        <f t="shared" si="3"/>
        <v>37134</v>
      </c>
      <c r="I5" s="1">
        <f t="shared" si="3"/>
        <v>37149</v>
      </c>
      <c r="J5" s="1">
        <f t="shared" si="3"/>
        <v>37164</v>
      </c>
      <c r="K5" s="1">
        <f t="shared" si="3"/>
        <v>37179</v>
      </c>
      <c r="L5" s="4">
        <v>37195</v>
      </c>
      <c r="M5" s="1">
        <v>37210</v>
      </c>
      <c r="N5" s="1">
        <v>37225</v>
      </c>
      <c r="O5" s="1">
        <v>37240</v>
      </c>
      <c r="P5" s="1">
        <v>37256</v>
      </c>
      <c r="Q5" s="1"/>
      <c r="R5" t="s">
        <v>2</v>
      </c>
      <c r="S5" s="1">
        <f aca="true" t="shared" si="4" ref="S5:AA5">T4-1</f>
        <v>37057</v>
      </c>
      <c r="T5" s="1">
        <f t="shared" si="4"/>
        <v>37072</v>
      </c>
      <c r="U5" s="1">
        <f t="shared" si="4"/>
        <v>37087</v>
      </c>
      <c r="V5" s="1">
        <f t="shared" si="4"/>
        <v>37103</v>
      </c>
      <c r="W5" s="1">
        <f t="shared" si="4"/>
        <v>37118</v>
      </c>
      <c r="X5" s="1">
        <f t="shared" si="4"/>
        <v>37134</v>
      </c>
      <c r="Y5" s="1">
        <f t="shared" si="4"/>
        <v>37149</v>
      </c>
      <c r="Z5" s="1">
        <f t="shared" si="4"/>
        <v>37164</v>
      </c>
      <c r="AA5" s="1">
        <f t="shared" si="4"/>
        <v>37179</v>
      </c>
      <c r="AB5" s="1">
        <v>37195</v>
      </c>
      <c r="AC5" s="1">
        <v>37210</v>
      </c>
      <c r="AD5" s="1">
        <v>37225</v>
      </c>
      <c r="AE5" s="1">
        <v>37240</v>
      </c>
      <c r="AF5" s="1">
        <v>37256</v>
      </c>
      <c r="AG5" s="1"/>
      <c r="AH5" t="s">
        <v>2</v>
      </c>
      <c r="AI5" s="1">
        <f aca="true" t="shared" si="5" ref="AI5:AQ5">AJ4-1</f>
        <v>37057</v>
      </c>
      <c r="AJ5" s="1">
        <f t="shared" si="5"/>
        <v>37072</v>
      </c>
      <c r="AK5" s="1">
        <f t="shared" si="5"/>
        <v>37087</v>
      </c>
      <c r="AL5" s="1">
        <f t="shared" si="5"/>
        <v>37103</v>
      </c>
      <c r="AM5" s="1">
        <f t="shared" si="5"/>
        <v>37118</v>
      </c>
      <c r="AN5" s="1">
        <f t="shared" si="5"/>
        <v>37134</v>
      </c>
      <c r="AO5" s="1">
        <f t="shared" si="5"/>
        <v>37149</v>
      </c>
      <c r="AP5" s="1">
        <f t="shared" si="5"/>
        <v>37164</v>
      </c>
      <c r="AQ5" s="1">
        <f t="shared" si="5"/>
        <v>37179</v>
      </c>
      <c r="AR5" s="4">
        <v>37195</v>
      </c>
      <c r="AS5" s="1">
        <v>37210</v>
      </c>
      <c r="AT5" s="1">
        <v>37225</v>
      </c>
      <c r="AU5" s="1">
        <v>37240</v>
      </c>
      <c r="AV5" s="1">
        <v>37256</v>
      </c>
    </row>
    <row r="6" spans="2:34" ht="15">
      <c r="B6">
        <v>154</v>
      </c>
      <c r="C6">
        <v>999</v>
      </c>
      <c r="D6">
        <v>999</v>
      </c>
      <c r="E6">
        <v>999</v>
      </c>
      <c r="F6">
        <v>999</v>
      </c>
      <c r="G6">
        <v>999</v>
      </c>
      <c r="H6">
        <v>999</v>
      </c>
      <c r="I6">
        <v>999</v>
      </c>
      <c r="J6">
        <v>999</v>
      </c>
      <c r="K6">
        <v>999</v>
      </c>
      <c r="L6">
        <v>999</v>
      </c>
      <c r="M6">
        <v>999</v>
      </c>
      <c r="N6">
        <v>999</v>
      </c>
      <c r="O6">
        <v>999</v>
      </c>
      <c r="P6">
        <v>999</v>
      </c>
      <c r="R6">
        <v>154</v>
      </c>
      <c r="S6" s="83">
        <v>999</v>
      </c>
      <c r="T6" s="83">
        <v>999</v>
      </c>
      <c r="U6" s="83">
        <v>999</v>
      </c>
      <c r="V6" s="83">
        <v>999</v>
      </c>
      <c r="W6" s="83">
        <v>999</v>
      </c>
      <c r="X6" s="83">
        <v>999</v>
      </c>
      <c r="Y6" s="83">
        <v>999</v>
      </c>
      <c r="Z6" s="83">
        <v>999</v>
      </c>
      <c r="AA6" s="83">
        <v>999</v>
      </c>
      <c r="AB6" s="83">
        <v>999</v>
      </c>
      <c r="AC6" s="83">
        <v>999</v>
      </c>
      <c r="AD6" s="83">
        <v>999</v>
      </c>
      <c r="AE6" s="83">
        <v>999</v>
      </c>
      <c r="AF6" s="83">
        <v>999</v>
      </c>
      <c r="AH6">
        <v>154</v>
      </c>
    </row>
    <row r="7" spans="2:34" ht="15">
      <c r="B7">
        <v>155</v>
      </c>
      <c r="C7">
        <v>999</v>
      </c>
      <c r="D7">
        <v>999</v>
      </c>
      <c r="E7">
        <v>999</v>
      </c>
      <c r="F7">
        <v>999</v>
      </c>
      <c r="G7">
        <v>999</v>
      </c>
      <c r="H7">
        <v>999</v>
      </c>
      <c r="I7">
        <v>999</v>
      </c>
      <c r="J7">
        <v>999</v>
      </c>
      <c r="K7">
        <v>999</v>
      </c>
      <c r="L7">
        <v>999</v>
      </c>
      <c r="M7">
        <v>999</v>
      </c>
      <c r="N7">
        <v>999</v>
      </c>
      <c r="O7">
        <v>999</v>
      </c>
      <c r="P7">
        <v>999</v>
      </c>
      <c r="R7">
        <v>155</v>
      </c>
      <c r="S7" s="83">
        <v>999</v>
      </c>
      <c r="T7" s="83">
        <v>999</v>
      </c>
      <c r="U7" s="83">
        <v>999</v>
      </c>
      <c r="V7" s="83">
        <v>999</v>
      </c>
      <c r="W7" s="83">
        <v>999</v>
      </c>
      <c r="X7" s="83">
        <v>999</v>
      </c>
      <c r="Y7" s="83">
        <v>999</v>
      </c>
      <c r="Z7" s="83">
        <v>999</v>
      </c>
      <c r="AA7" s="83">
        <v>999</v>
      </c>
      <c r="AB7" s="83">
        <v>999</v>
      </c>
      <c r="AC7" s="83">
        <v>999</v>
      </c>
      <c r="AD7" s="83">
        <v>999</v>
      </c>
      <c r="AE7" s="83">
        <v>999</v>
      </c>
      <c r="AF7" s="83">
        <v>999</v>
      </c>
      <c r="AH7">
        <v>155</v>
      </c>
    </row>
    <row r="8" spans="2:71" ht="15.75" thickBot="1">
      <c r="B8">
        <v>156</v>
      </c>
      <c r="C8">
        <v>999</v>
      </c>
      <c r="D8">
        <v>999</v>
      </c>
      <c r="E8">
        <v>999</v>
      </c>
      <c r="F8">
        <v>999</v>
      </c>
      <c r="G8">
        <v>999</v>
      </c>
      <c r="H8">
        <v>999</v>
      </c>
      <c r="I8">
        <v>999</v>
      </c>
      <c r="J8">
        <v>999</v>
      </c>
      <c r="K8">
        <v>999</v>
      </c>
      <c r="L8">
        <v>999</v>
      </c>
      <c r="M8">
        <v>999</v>
      </c>
      <c r="N8">
        <v>999</v>
      </c>
      <c r="O8">
        <v>999</v>
      </c>
      <c r="P8">
        <v>999</v>
      </c>
      <c r="R8">
        <v>156</v>
      </c>
      <c r="S8" s="83">
        <v>999</v>
      </c>
      <c r="T8" s="83">
        <v>999</v>
      </c>
      <c r="U8" s="83">
        <v>999</v>
      </c>
      <c r="V8" s="83">
        <v>999</v>
      </c>
      <c r="W8" s="83">
        <v>999</v>
      </c>
      <c r="X8" s="83">
        <v>999</v>
      </c>
      <c r="Y8" s="83">
        <v>999</v>
      </c>
      <c r="Z8" s="83">
        <v>999</v>
      </c>
      <c r="AA8" s="83">
        <v>999</v>
      </c>
      <c r="AB8" s="83">
        <v>999</v>
      </c>
      <c r="AC8" s="83">
        <v>999</v>
      </c>
      <c r="AD8" s="83">
        <v>999</v>
      </c>
      <c r="AE8" s="83">
        <v>999</v>
      </c>
      <c r="AF8" s="83">
        <v>999</v>
      </c>
      <c r="AH8">
        <v>156</v>
      </c>
      <c r="AX8" s="66"/>
      <c r="AY8" s="67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</row>
    <row r="9" spans="2:94" ht="15">
      <c r="B9">
        <v>157</v>
      </c>
      <c r="C9">
        <v>9.3198</v>
      </c>
      <c r="D9">
        <v>9.6942</v>
      </c>
      <c r="E9">
        <v>9.4616</v>
      </c>
      <c r="F9">
        <v>9.4283</v>
      </c>
      <c r="G9">
        <v>9.5491</v>
      </c>
      <c r="H9">
        <v>9.9207</v>
      </c>
      <c r="I9">
        <v>9.9594</v>
      </c>
      <c r="J9">
        <v>9.8968</v>
      </c>
      <c r="K9">
        <v>10.069</v>
      </c>
      <c r="L9">
        <v>10.486</v>
      </c>
      <c r="M9">
        <v>10.833</v>
      </c>
      <c r="N9">
        <v>10.794</v>
      </c>
      <c r="O9">
        <v>11.502</v>
      </c>
      <c r="P9">
        <v>11.386</v>
      </c>
      <c r="R9">
        <v>157</v>
      </c>
      <c r="S9" s="83">
        <v>9.334</v>
      </c>
      <c r="T9" s="83">
        <v>9.7524</v>
      </c>
      <c r="U9" s="83">
        <v>9.4835</v>
      </c>
      <c r="V9" s="83">
        <v>9.4596</v>
      </c>
      <c r="W9" s="83">
        <v>9.5913</v>
      </c>
      <c r="X9" s="83">
        <v>9.9716</v>
      </c>
      <c r="Y9" s="83">
        <v>10.006</v>
      </c>
      <c r="Z9" s="83">
        <v>9.9299</v>
      </c>
      <c r="AA9" s="83">
        <v>10.091</v>
      </c>
      <c r="AB9" s="83">
        <v>10.493</v>
      </c>
      <c r="AC9" s="83">
        <v>10.865</v>
      </c>
      <c r="AD9" s="83">
        <v>10.795</v>
      </c>
      <c r="AE9" s="83">
        <v>11.503</v>
      </c>
      <c r="AF9" s="83">
        <v>11.386</v>
      </c>
      <c r="AG9" s="2"/>
      <c r="AH9">
        <v>157</v>
      </c>
      <c r="AI9" s="71">
        <f aca="true" t="shared" si="6" ref="AI9:AI40">S9-C9</f>
        <v>0.01419999999999888</v>
      </c>
      <c r="AJ9" s="71">
        <f aca="true" t="shared" si="7" ref="AJ9:AJ40">T9-D9</f>
        <v>0.05819999999999936</v>
      </c>
      <c r="AK9" s="71">
        <f aca="true" t="shared" si="8" ref="AK9:AK40">U9-E9</f>
        <v>0.0218999999999987</v>
      </c>
      <c r="AL9" s="71">
        <f aca="true" t="shared" si="9" ref="AL9:AL40">V9-F9</f>
        <v>0.031299999999999883</v>
      </c>
      <c r="AM9" s="71">
        <f aca="true" t="shared" si="10" ref="AM9:AM40">W9-G9</f>
        <v>0.042200000000001125</v>
      </c>
      <c r="AN9" s="71">
        <f aca="true" t="shared" si="11" ref="AN9:AN40">X9-H9</f>
        <v>0.05090000000000039</v>
      </c>
      <c r="AO9" s="71">
        <f aca="true" t="shared" si="12" ref="AO9:AO40">Y9-I9</f>
        <v>0.04659999999999975</v>
      </c>
      <c r="AP9" s="71">
        <f aca="true" t="shared" si="13" ref="AP9:AP40">Z9-J9</f>
        <v>0.03309999999999924</v>
      </c>
      <c r="AQ9" s="71">
        <f aca="true" t="shared" si="14" ref="AQ9:AQ40">AA9-K9</f>
        <v>0.021999999999998465</v>
      </c>
      <c r="AR9" s="71">
        <f aca="true" t="shared" si="15" ref="AR9:AR40">AB9-L9</f>
        <v>0.006999999999999673</v>
      </c>
      <c r="AS9" s="71">
        <f aca="true" t="shared" si="16" ref="AS9:AS40">AC9-M9</f>
        <v>0.03200000000000003</v>
      </c>
      <c r="AT9" s="71">
        <f aca="true" t="shared" si="17" ref="AT9:AT40">AD9-N9</f>
        <v>0.0009999999999994458</v>
      </c>
      <c r="AU9" s="71">
        <f aca="true" t="shared" si="18" ref="AU9:AU40">AE9-O9</f>
        <v>0.0009999999999994458</v>
      </c>
      <c r="AV9" s="71"/>
      <c r="AX9" s="72" t="s">
        <v>7</v>
      </c>
      <c r="AY9" s="73"/>
      <c r="AZ9" s="74" t="s">
        <v>8</v>
      </c>
      <c r="BA9" s="75"/>
      <c r="BB9" s="76"/>
      <c r="BC9" s="77" t="s">
        <v>9</v>
      </c>
      <c r="BD9" s="78"/>
      <c r="BE9" s="76"/>
      <c r="BF9" s="74" t="s">
        <v>10</v>
      </c>
      <c r="BG9" s="75"/>
      <c r="BH9" s="76"/>
      <c r="BI9" s="74" t="s">
        <v>11</v>
      </c>
      <c r="BJ9" s="75"/>
      <c r="BK9" s="76"/>
      <c r="BL9" s="74" t="s">
        <v>12</v>
      </c>
      <c r="BM9" s="75"/>
      <c r="BN9" s="76"/>
      <c r="BO9" s="77" t="s">
        <v>13</v>
      </c>
      <c r="BP9" s="78"/>
      <c r="BQ9" s="76"/>
      <c r="BR9" s="74" t="s">
        <v>14</v>
      </c>
      <c r="BS9" s="75"/>
      <c r="BU9" s="6" t="s">
        <v>7</v>
      </c>
      <c r="BV9" s="13"/>
      <c r="BW9" s="11" t="s">
        <v>15</v>
      </c>
      <c r="BX9" s="12"/>
      <c r="BY9" s="13"/>
      <c r="BZ9" s="11" t="s">
        <v>16</v>
      </c>
      <c r="CA9" s="12"/>
      <c r="CB9" s="13"/>
      <c r="CC9" s="11" t="s">
        <v>17</v>
      </c>
      <c r="CD9" s="12"/>
      <c r="CE9" s="13"/>
      <c r="CF9" s="11" t="s">
        <v>18</v>
      </c>
      <c r="CG9" s="12"/>
      <c r="CH9" s="13"/>
      <c r="CI9" s="11" t="s">
        <v>19</v>
      </c>
      <c r="CJ9" s="12"/>
      <c r="CK9" s="13"/>
      <c r="CL9" s="11" t="s">
        <v>20</v>
      </c>
      <c r="CM9" s="12"/>
      <c r="CN9" s="13"/>
      <c r="CO9" s="11" t="s">
        <v>21</v>
      </c>
      <c r="CP9" s="12"/>
    </row>
    <row r="10" spans="2:94" ht="15">
      <c r="B10">
        <v>158</v>
      </c>
      <c r="C10">
        <v>9.649</v>
      </c>
      <c r="D10">
        <v>9.7851</v>
      </c>
      <c r="E10">
        <v>9.493</v>
      </c>
      <c r="F10">
        <v>9.5977</v>
      </c>
      <c r="G10">
        <v>9.6466</v>
      </c>
      <c r="H10">
        <v>9.8384</v>
      </c>
      <c r="I10">
        <v>9.9846</v>
      </c>
      <c r="J10">
        <v>9.9051</v>
      </c>
      <c r="K10">
        <v>10.076</v>
      </c>
      <c r="L10">
        <v>10.546</v>
      </c>
      <c r="M10">
        <v>10.854</v>
      </c>
      <c r="N10">
        <v>10.8</v>
      </c>
      <c r="O10">
        <v>11.49</v>
      </c>
      <c r="P10">
        <v>11.543</v>
      </c>
      <c r="R10">
        <v>158</v>
      </c>
      <c r="S10" s="83">
        <v>9.6549</v>
      </c>
      <c r="T10" s="83">
        <v>9.8147</v>
      </c>
      <c r="U10" s="83">
        <v>9.5169</v>
      </c>
      <c r="V10" s="83">
        <v>9.6275</v>
      </c>
      <c r="W10" s="83">
        <v>9.6863</v>
      </c>
      <c r="X10" s="83">
        <v>9.8843</v>
      </c>
      <c r="Y10" s="83">
        <v>10.031</v>
      </c>
      <c r="Z10" s="83">
        <v>9.9393</v>
      </c>
      <c r="AA10" s="83">
        <v>10.097</v>
      </c>
      <c r="AB10" s="83">
        <v>10.555</v>
      </c>
      <c r="AC10" s="83">
        <v>10.854</v>
      </c>
      <c r="AD10" s="83">
        <v>10.799</v>
      </c>
      <c r="AE10" s="83">
        <v>11.489</v>
      </c>
      <c r="AF10" s="83">
        <v>11.542</v>
      </c>
      <c r="AG10" s="2"/>
      <c r="AH10">
        <v>158</v>
      </c>
      <c r="AI10" s="71">
        <f t="shared" si="6"/>
        <v>0.00590000000000046</v>
      </c>
      <c r="AJ10" s="71">
        <f t="shared" si="7"/>
        <v>0.029600000000000293</v>
      </c>
      <c r="AK10" s="71">
        <f t="shared" si="8"/>
        <v>0.023899999999999366</v>
      </c>
      <c r="AL10" s="71">
        <f t="shared" si="9"/>
        <v>0.029799999999999827</v>
      </c>
      <c r="AM10" s="71">
        <f t="shared" si="10"/>
        <v>0.039699999999999847</v>
      </c>
      <c r="AN10" s="71">
        <f t="shared" si="11"/>
        <v>0.04589999999999961</v>
      </c>
      <c r="AO10" s="71">
        <f t="shared" si="12"/>
        <v>0.04640000000000022</v>
      </c>
      <c r="AP10" s="71">
        <f t="shared" si="13"/>
        <v>0.03420000000000023</v>
      </c>
      <c r="AQ10" s="71">
        <f t="shared" si="14"/>
        <v>0.02099999999999902</v>
      </c>
      <c r="AR10" s="71">
        <f t="shared" si="15"/>
        <v>0.009000000000000341</v>
      </c>
      <c r="AS10" s="71">
        <f t="shared" si="16"/>
        <v>0</v>
      </c>
      <c r="AT10" s="71">
        <f t="shared" si="17"/>
        <v>-0.0010000000000012221</v>
      </c>
      <c r="AU10" s="71">
        <f t="shared" si="18"/>
        <v>-0.0009999999999994458</v>
      </c>
      <c r="AV10" s="71">
        <f aca="true" t="shared" si="19" ref="AV10:AV40">AF10-P10</f>
        <v>-0.0009999999999994458</v>
      </c>
      <c r="AX10" s="8">
        <v>158</v>
      </c>
      <c r="AY10" s="15">
        <f aca="true" t="shared" si="20" ref="AY10:AY40">$S10</f>
        <v>9.6549</v>
      </c>
      <c r="AZ10" s="16">
        <f aca="true" t="shared" si="21" ref="AZ10:AZ40">$C10</f>
        <v>9.649</v>
      </c>
      <c r="BA10" s="79">
        <f aca="true" t="shared" si="22" ref="BA10:BA40">AY10-AZ10</f>
        <v>0.00590000000000046</v>
      </c>
      <c r="BB10" s="15">
        <f aca="true" t="shared" si="23" ref="BB10:BB40">$T10</f>
        <v>9.8147</v>
      </c>
      <c r="BC10" s="16">
        <f aca="true" t="shared" si="24" ref="BC10:BC40">$D10</f>
        <v>9.7851</v>
      </c>
      <c r="BD10" s="79">
        <f aca="true" t="shared" si="25" ref="BD10:BD40">BB10-BC10</f>
        <v>0.029600000000000293</v>
      </c>
      <c r="BE10" s="15">
        <f aca="true" t="shared" si="26" ref="BE10:BE40">$U10</f>
        <v>9.5169</v>
      </c>
      <c r="BF10" s="16">
        <f aca="true" t="shared" si="27" ref="BF10:BF40">$E10</f>
        <v>9.493</v>
      </c>
      <c r="BG10" s="79">
        <f aca="true" t="shared" si="28" ref="BG10:BG40">BE10-BF10</f>
        <v>0.023899999999999366</v>
      </c>
      <c r="BH10" s="15">
        <f aca="true" t="shared" si="29" ref="BH10:BH40">$V10</f>
        <v>9.6275</v>
      </c>
      <c r="BI10" s="16">
        <f aca="true" t="shared" si="30" ref="BI10:BI40">$F10</f>
        <v>9.5977</v>
      </c>
      <c r="BJ10" s="79">
        <f aca="true" t="shared" si="31" ref="BJ10:BJ40">BH10-BI10</f>
        <v>0.029799999999999827</v>
      </c>
      <c r="BK10" s="15">
        <f aca="true" t="shared" si="32" ref="BK10:BK40">$W10</f>
        <v>9.6863</v>
      </c>
      <c r="BL10" s="16">
        <f aca="true" t="shared" si="33" ref="BL10:BL40">$G10</f>
        <v>9.6466</v>
      </c>
      <c r="BM10" s="79">
        <f aca="true" t="shared" si="34" ref="BM10:BM40">BK10-BL10</f>
        <v>0.039699999999999847</v>
      </c>
      <c r="BN10" s="15">
        <f aca="true" t="shared" si="35" ref="BN10:BN40">$X10</f>
        <v>9.8843</v>
      </c>
      <c r="BO10" s="16">
        <f aca="true" t="shared" si="36" ref="BO10:BO40">$H10</f>
        <v>9.8384</v>
      </c>
      <c r="BP10" s="79">
        <f aca="true" t="shared" si="37" ref="BP10:BP40">BN10-BO10</f>
        <v>0.04589999999999961</v>
      </c>
      <c r="BQ10" s="15">
        <f aca="true" t="shared" si="38" ref="BQ10:BQ40">$Y10</f>
        <v>10.031</v>
      </c>
      <c r="BR10" s="16">
        <f aca="true" t="shared" si="39" ref="BR10:BR40">$I10</f>
        <v>9.9846</v>
      </c>
      <c r="BS10" s="79">
        <f aca="true" t="shared" si="40" ref="BS10:BS40">BQ10-BR10</f>
        <v>0.04640000000000022</v>
      </c>
      <c r="BU10" s="8">
        <v>158</v>
      </c>
      <c r="BV10" s="15">
        <f aca="true" t="shared" si="41" ref="BV10:BV40">$Z10</f>
        <v>9.9393</v>
      </c>
      <c r="BW10" s="16">
        <f aca="true" t="shared" si="42" ref="BW10:BW40">$J10</f>
        <v>9.9051</v>
      </c>
      <c r="BX10" s="79">
        <f aca="true" t="shared" si="43" ref="BX10:BX40">BV10-BW10</f>
        <v>0.03420000000000023</v>
      </c>
      <c r="BY10" s="15">
        <f aca="true" t="shared" si="44" ref="BY10:BY40">$AA10</f>
        <v>10.097</v>
      </c>
      <c r="BZ10" s="16">
        <f aca="true" t="shared" si="45" ref="BZ10:BZ40">$K10</f>
        <v>10.076</v>
      </c>
      <c r="CA10" s="79">
        <f aca="true" t="shared" si="46" ref="CA10:CA40">BY10-BZ10</f>
        <v>0.02099999999999902</v>
      </c>
      <c r="CB10" s="15">
        <f aca="true" t="shared" si="47" ref="CB10:CB40">$AB10</f>
        <v>10.555</v>
      </c>
      <c r="CC10" s="16">
        <f aca="true" t="shared" si="48" ref="CC10:CC40">$L10</f>
        <v>10.546</v>
      </c>
      <c r="CD10" s="79">
        <f aca="true" t="shared" si="49" ref="CD10:CD40">CB10-CC10</f>
        <v>0.009000000000000341</v>
      </c>
      <c r="CE10" s="15">
        <f aca="true" t="shared" si="50" ref="CE10:CE40">$AC10</f>
        <v>10.854</v>
      </c>
      <c r="CF10" s="16">
        <f aca="true" t="shared" si="51" ref="CF10:CF40">$M10</f>
        <v>10.854</v>
      </c>
      <c r="CG10" s="79">
        <f aca="true" t="shared" si="52" ref="CG10:CG40">CE10-CF10</f>
        <v>0</v>
      </c>
      <c r="CH10" s="15">
        <f aca="true" t="shared" si="53" ref="CH10:CH40">$AD10</f>
        <v>10.799</v>
      </c>
      <c r="CI10" s="16">
        <f aca="true" t="shared" si="54" ref="CI10:CI40">$N10</f>
        <v>10.8</v>
      </c>
      <c r="CJ10" s="79">
        <f aca="true" t="shared" si="55" ref="CJ10:CJ40">CH10-CI10</f>
        <v>-0.0010000000000012221</v>
      </c>
      <c r="CK10" s="15">
        <f aca="true" t="shared" si="56" ref="CK10:CK40">$AE10</f>
        <v>11.489</v>
      </c>
      <c r="CL10" s="16">
        <f aca="true" t="shared" si="57" ref="CL10:CL40">$O10</f>
        <v>11.49</v>
      </c>
      <c r="CM10" s="79">
        <f aca="true" t="shared" si="58" ref="CM10:CM40">CK10-CL10</f>
        <v>-0.0009999999999994458</v>
      </c>
      <c r="CN10" s="15">
        <f aca="true" t="shared" si="59" ref="CN10:CN40">$AF10</f>
        <v>11.542</v>
      </c>
      <c r="CO10" s="16">
        <f aca="true" t="shared" si="60" ref="CO10:CO40">$P10</f>
        <v>11.543</v>
      </c>
      <c r="CP10" s="79">
        <f aca="true" t="shared" si="61" ref="CP10:CP40">CN10-CO10</f>
        <v>-0.0009999999999994458</v>
      </c>
    </row>
    <row r="11" spans="2:94" ht="15">
      <c r="B11">
        <v>159</v>
      </c>
      <c r="C11">
        <v>9.839</v>
      </c>
      <c r="D11">
        <v>9.8537</v>
      </c>
      <c r="E11">
        <v>9.527</v>
      </c>
      <c r="F11">
        <v>9.621</v>
      </c>
      <c r="G11">
        <v>9.626</v>
      </c>
      <c r="H11">
        <v>9.7806</v>
      </c>
      <c r="I11">
        <v>9.9309</v>
      </c>
      <c r="J11">
        <v>9.8497</v>
      </c>
      <c r="K11">
        <v>10.091</v>
      </c>
      <c r="L11">
        <v>10.556</v>
      </c>
      <c r="M11">
        <v>10.886</v>
      </c>
      <c r="N11">
        <v>10.814</v>
      </c>
      <c r="O11">
        <v>11.486</v>
      </c>
      <c r="P11">
        <v>11.578</v>
      </c>
      <c r="R11">
        <v>159</v>
      </c>
      <c r="S11" s="83">
        <v>9.8508</v>
      </c>
      <c r="T11" s="83">
        <v>9.8815</v>
      </c>
      <c r="U11" s="83">
        <v>9.5502</v>
      </c>
      <c r="V11" s="83">
        <v>9.6506</v>
      </c>
      <c r="W11" s="83">
        <v>9.6638</v>
      </c>
      <c r="X11" s="83">
        <v>9.8254</v>
      </c>
      <c r="Y11" s="83">
        <v>9.9748</v>
      </c>
      <c r="Z11" s="83">
        <v>9.8833</v>
      </c>
      <c r="AA11" s="83">
        <v>10.112</v>
      </c>
      <c r="AB11" s="83">
        <v>10.568</v>
      </c>
      <c r="AC11" s="83">
        <v>10.887</v>
      </c>
      <c r="AD11" s="83">
        <v>10.813</v>
      </c>
      <c r="AE11" s="83">
        <v>11.485</v>
      </c>
      <c r="AF11" s="83">
        <v>11.577</v>
      </c>
      <c r="AG11" s="2"/>
      <c r="AH11">
        <v>159</v>
      </c>
      <c r="AI11" s="71">
        <f t="shared" si="6"/>
        <v>0.011799999999999145</v>
      </c>
      <c r="AJ11" s="71">
        <f t="shared" si="7"/>
        <v>0.027800000000000935</v>
      </c>
      <c r="AK11" s="71">
        <f t="shared" si="8"/>
        <v>0.023200000000000998</v>
      </c>
      <c r="AL11" s="71">
        <f t="shared" si="9"/>
        <v>0.029600000000000293</v>
      </c>
      <c r="AM11" s="71">
        <f t="shared" si="10"/>
        <v>0.03780000000000072</v>
      </c>
      <c r="AN11" s="71">
        <f t="shared" si="11"/>
        <v>0.044800000000000395</v>
      </c>
      <c r="AO11" s="71">
        <f t="shared" si="12"/>
        <v>0.043900000000000716</v>
      </c>
      <c r="AP11" s="71">
        <f t="shared" si="13"/>
        <v>0.03359999999999985</v>
      </c>
      <c r="AQ11" s="71">
        <f t="shared" si="14"/>
        <v>0.021000000000000796</v>
      </c>
      <c r="AR11" s="71">
        <f t="shared" si="15"/>
        <v>0.012000000000000455</v>
      </c>
      <c r="AS11" s="71">
        <f t="shared" si="16"/>
        <v>0.0010000000000012221</v>
      </c>
      <c r="AT11" s="71">
        <f t="shared" si="17"/>
        <v>-0.0009999999999994458</v>
      </c>
      <c r="AU11" s="71">
        <f t="shared" si="18"/>
        <v>-0.0010000000000012221</v>
      </c>
      <c r="AV11" s="71">
        <f t="shared" si="19"/>
        <v>-0.0009999999999994458</v>
      </c>
      <c r="AX11" s="8">
        <v>159</v>
      </c>
      <c r="AY11" s="15">
        <f t="shared" si="20"/>
        <v>9.8508</v>
      </c>
      <c r="AZ11" s="16">
        <f t="shared" si="21"/>
        <v>9.839</v>
      </c>
      <c r="BA11" s="79">
        <f t="shared" si="22"/>
        <v>0.011799999999999145</v>
      </c>
      <c r="BB11" s="15">
        <f t="shared" si="23"/>
        <v>9.8815</v>
      </c>
      <c r="BC11" s="16">
        <f t="shared" si="24"/>
        <v>9.8537</v>
      </c>
      <c r="BD11" s="79">
        <f t="shared" si="25"/>
        <v>0.027800000000000935</v>
      </c>
      <c r="BE11" s="15">
        <f t="shared" si="26"/>
        <v>9.5502</v>
      </c>
      <c r="BF11" s="16">
        <f t="shared" si="27"/>
        <v>9.527</v>
      </c>
      <c r="BG11" s="79">
        <f t="shared" si="28"/>
        <v>0.023200000000000998</v>
      </c>
      <c r="BH11" s="15">
        <f t="shared" si="29"/>
        <v>9.6506</v>
      </c>
      <c r="BI11" s="16">
        <f t="shared" si="30"/>
        <v>9.621</v>
      </c>
      <c r="BJ11" s="79">
        <f t="shared" si="31"/>
        <v>0.029600000000000293</v>
      </c>
      <c r="BK11" s="15">
        <f t="shared" si="32"/>
        <v>9.6638</v>
      </c>
      <c r="BL11" s="16">
        <f t="shared" si="33"/>
        <v>9.626</v>
      </c>
      <c r="BM11" s="79">
        <f t="shared" si="34"/>
        <v>0.03780000000000072</v>
      </c>
      <c r="BN11" s="15">
        <f t="shared" si="35"/>
        <v>9.8254</v>
      </c>
      <c r="BO11" s="16">
        <f t="shared" si="36"/>
        <v>9.7806</v>
      </c>
      <c r="BP11" s="79">
        <f t="shared" si="37"/>
        <v>0.044800000000000395</v>
      </c>
      <c r="BQ11" s="15">
        <f t="shared" si="38"/>
        <v>9.9748</v>
      </c>
      <c r="BR11" s="16">
        <f t="shared" si="39"/>
        <v>9.9309</v>
      </c>
      <c r="BS11" s="79">
        <f t="shared" si="40"/>
        <v>0.043900000000000716</v>
      </c>
      <c r="BU11" s="8">
        <v>159</v>
      </c>
      <c r="BV11" s="15">
        <f t="shared" si="41"/>
        <v>9.8833</v>
      </c>
      <c r="BW11" s="16">
        <f t="shared" si="42"/>
        <v>9.8497</v>
      </c>
      <c r="BX11" s="79">
        <f t="shared" si="43"/>
        <v>0.03359999999999985</v>
      </c>
      <c r="BY11" s="15">
        <f t="shared" si="44"/>
        <v>10.112</v>
      </c>
      <c r="BZ11" s="16">
        <f t="shared" si="45"/>
        <v>10.091</v>
      </c>
      <c r="CA11" s="79">
        <f t="shared" si="46"/>
        <v>0.021000000000000796</v>
      </c>
      <c r="CB11" s="15">
        <f t="shared" si="47"/>
        <v>10.568</v>
      </c>
      <c r="CC11" s="16">
        <f t="shared" si="48"/>
        <v>10.556</v>
      </c>
      <c r="CD11" s="79">
        <f t="shared" si="49"/>
        <v>0.012000000000000455</v>
      </c>
      <c r="CE11" s="15">
        <f t="shared" si="50"/>
        <v>10.887</v>
      </c>
      <c r="CF11" s="16">
        <f t="shared" si="51"/>
        <v>10.886</v>
      </c>
      <c r="CG11" s="79">
        <f t="shared" si="52"/>
        <v>0.0010000000000012221</v>
      </c>
      <c r="CH11" s="15">
        <f t="shared" si="53"/>
        <v>10.813</v>
      </c>
      <c r="CI11" s="16">
        <f t="shared" si="54"/>
        <v>10.814</v>
      </c>
      <c r="CJ11" s="79">
        <f t="shared" si="55"/>
        <v>-0.0009999999999994458</v>
      </c>
      <c r="CK11" s="15">
        <f t="shared" si="56"/>
        <v>11.485</v>
      </c>
      <c r="CL11" s="16">
        <f t="shared" si="57"/>
        <v>11.486</v>
      </c>
      <c r="CM11" s="79">
        <f t="shared" si="58"/>
        <v>-0.0010000000000012221</v>
      </c>
      <c r="CN11" s="15">
        <f t="shared" si="59"/>
        <v>11.577</v>
      </c>
      <c r="CO11" s="16">
        <f t="shared" si="60"/>
        <v>11.578</v>
      </c>
      <c r="CP11" s="79">
        <f t="shared" si="61"/>
        <v>-0.0009999999999994458</v>
      </c>
    </row>
    <row r="12" spans="2:94" ht="15">
      <c r="B12">
        <v>160</v>
      </c>
      <c r="C12">
        <v>9.8927</v>
      </c>
      <c r="D12">
        <v>9.8221</v>
      </c>
      <c r="E12">
        <v>9.47</v>
      </c>
      <c r="F12">
        <v>9.582</v>
      </c>
      <c r="G12">
        <v>9.5577</v>
      </c>
      <c r="H12">
        <v>9.7014</v>
      </c>
      <c r="I12">
        <v>9.8672</v>
      </c>
      <c r="J12">
        <v>9.7873</v>
      </c>
      <c r="K12">
        <v>10.1</v>
      </c>
      <c r="L12">
        <v>10.555</v>
      </c>
      <c r="M12">
        <v>10.898</v>
      </c>
      <c r="N12">
        <v>10.78</v>
      </c>
      <c r="O12">
        <v>11.477</v>
      </c>
      <c r="P12">
        <v>11.585</v>
      </c>
      <c r="R12">
        <v>160</v>
      </c>
      <c r="S12" s="83">
        <v>9.9035</v>
      </c>
      <c r="T12" s="83">
        <v>9.8494</v>
      </c>
      <c r="U12" s="83">
        <v>9.492</v>
      </c>
      <c r="V12" s="83">
        <v>9.6124</v>
      </c>
      <c r="W12" s="83">
        <v>9.593</v>
      </c>
      <c r="X12" s="83">
        <v>9.7448</v>
      </c>
      <c r="Y12" s="83">
        <v>9.9102</v>
      </c>
      <c r="Z12" s="83">
        <v>9.8212</v>
      </c>
      <c r="AA12" s="83">
        <v>10.124</v>
      </c>
      <c r="AB12" s="83">
        <v>10.567</v>
      </c>
      <c r="AC12" s="83">
        <v>10.898</v>
      </c>
      <c r="AD12" s="83">
        <v>10.778</v>
      </c>
      <c r="AE12" s="83">
        <v>11.476</v>
      </c>
      <c r="AF12" s="83">
        <v>11.584</v>
      </c>
      <c r="AG12" s="2"/>
      <c r="AH12">
        <v>160</v>
      </c>
      <c r="AI12" s="71">
        <f t="shared" si="6"/>
        <v>0.010799999999999699</v>
      </c>
      <c r="AJ12" s="71">
        <f t="shared" si="7"/>
        <v>0.027299999999998548</v>
      </c>
      <c r="AK12" s="71">
        <f t="shared" si="8"/>
        <v>0.02200000000000024</v>
      </c>
      <c r="AL12" s="71">
        <f t="shared" si="9"/>
        <v>0.03039999999999843</v>
      </c>
      <c r="AM12" s="71">
        <f t="shared" si="10"/>
        <v>0.03529999999999944</v>
      </c>
      <c r="AN12" s="71">
        <f t="shared" si="11"/>
        <v>0.043400000000000105</v>
      </c>
      <c r="AO12" s="71">
        <f t="shared" si="12"/>
        <v>0.04299999999999926</v>
      </c>
      <c r="AP12" s="71">
        <f t="shared" si="13"/>
        <v>0.03389999999999915</v>
      </c>
      <c r="AQ12" s="71">
        <f t="shared" si="14"/>
        <v>0.02400000000000091</v>
      </c>
      <c r="AR12" s="71">
        <f t="shared" si="15"/>
        <v>0.012000000000000455</v>
      </c>
      <c r="AS12" s="71">
        <f t="shared" si="16"/>
        <v>0</v>
      </c>
      <c r="AT12" s="71">
        <f t="shared" si="17"/>
        <v>-0.0019999999999988916</v>
      </c>
      <c r="AU12" s="71">
        <f t="shared" si="18"/>
        <v>-0.0009999999999994458</v>
      </c>
      <c r="AV12" s="71">
        <f t="shared" si="19"/>
        <v>-0.0010000000000012221</v>
      </c>
      <c r="AX12" s="8">
        <v>160</v>
      </c>
      <c r="AY12" s="15">
        <f t="shared" si="20"/>
        <v>9.9035</v>
      </c>
      <c r="AZ12" s="16">
        <f t="shared" si="21"/>
        <v>9.8927</v>
      </c>
      <c r="BA12" s="79">
        <f t="shared" si="22"/>
        <v>0.010799999999999699</v>
      </c>
      <c r="BB12" s="15">
        <f t="shared" si="23"/>
        <v>9.8494</v>
      </c>
      <c r="BC12" s="16">
        <f t="shared" si="24"/>
        <v>9.8221</v>
      </c>
      <c r="BD12" s="79">
        <f t="shared" si="25"/>
        <v>0.027299999999998548</v>
      </c>
      <c r="BE12" s="15">
        <f t="shared" si="26"/>
        <v>9.492</v>
      </c>
      <c r="BF12" s="16">
        <f t="shared" si="27"/>
        <v>9.47</v>
      </c>
      <c r="BG12" s="79">
        <f t="shared" si="28"/>
        <v>0.02200000000000024</v>
      </c>
      <c r="BH12" s="15">
        <f t="shared" si="29"/>
        <v>9.6124</v>
      </c>
      <c r="BI12" s="16">
        <f t="shared" si="30"/>
        <v>9.582</v>
      </c>
      <c r="BJ12" s="79">
        <f t="shared" si="31"/>
        <v>0.03039999999999843</v>
      </c>
      <c r="BK12" s="15">
        <f t="shared" si="32"/>
        <v>9.593</v>
      </c>
      <c r="BL12" s="16">
        <f t="shared" si="33"/>
        <v>9.5577</v>
      </c>
      <c r="BM12" s="79">
        <f t="shared" si="34"/>
        <v>0.03529999999999944</v>
      </c>
      <c r="BN12" s="15">
        <f t="shared" si="35"/>
        <v>9.7448</v>
      </c>
      <c r="BO12" s="16">
        <f t="shared" si="36"/>
        <v>9.7014</v>
      </c>
      <c r="BP12" s="79">
        <f t="shared" si="37"/>
        <v>0.043400000000000105</v>
      </c>
      <c r="BQ12" s="15">
        <f t="shared" si="38"/>
        <v>9.9102</v>
      </c>
      <c r="BR12" s="16">
        <f t="shared" si="39"/>
        <v>9.8672</v>
      </c>
      <c r="BS12" s="79">
        <f t="shared" si="40"/>
        <v>0.04299999999999926</v>
      </c>
      <c r="BU12" s="8">
        <v>160</v>
      </c>
      <c r="BV12" s="15">
        <f t="shared" si="41"/>
        <v>9.8212</v>
      </c>
      <c r="BW12" s="16">
        <f t="shared" si="42"/>
        <v>9.7873</v>
      </c>
      <c r="BX12" s="79">
        <f t="shared" si="43"/>
        <v>0.03389999999999915</v>
      </c>
      <c r="BY12" s="15">
        <f t="shared" si="44"/>
        <v>10.124</v>
      </c>
      <c r="BZ12" s="16">
        <f t="shared" si="45"/>
        <v>10.1</v>
      </c>
      <c r="CA12" s="79">
        <f t="shared" si="46"/>
        <v>0.02400000000000091</v>
      </c>
      <c r="CB12" s="15">
        <f t="shared" si="47"/>
        <v>10.567</v>
      </c>
      <c r="CC12" s="16">
        <f t="shared" si="48"/>
        <v>10.555</v>
      </c>
      <c r="CD12" s="79">
        <f t="shared" si="49"/>
        <v>0.012000000000000455</v>
      </c>
      <c r="CE12" s="15">
        <f t="shared" si="50"/>
        <v>10.898</v>
      </c>
      <c r="CF12" s="16">
        <f t="shared" si="51"/>
        <v>10.898</v>
      </c>
      <c r="CG12" s="79">
        <f t="shared" si="52"/>
        <v>0</v>
      </c>
      <c r="CH12" s="15">
        <f t="shared" si="53"/>
        <v>10.778</v>
      </c>
      <c r="CI12" s="16">
        <f t="shared" si="54"/>
        <v>10.78</v>
      </c>
      <c r="CJ12" s="79">
        <f t="shared" si="55"/>
        <v>-0.0019999999999988916</v>
      </c>
      <c r="CK12" s="15">
        <f t="shared" si="56"/>
        <v>11.476</v>
      </c>
      <c r="CL12" s="16">
        <f t="shared" si="57"/>
        <v>11.477</v>
      </c>
      <c r="CM12" s="79">
        <f t="shared" si="58"/>
        <v>-0.0009999999999994458</v>
      </c>
      <c r="CN12" s="15">
        <f t="shared" si="59"/>
        <v>11.584</v>
      </c>
      <c r="CO12" s="16">
        <f t="shared" si="60"/>
        <v>11.585</v>
      </c>
      <c r="CP12" s="79">
        <f t="shared" si="61"/>
        <v>-0.0010000000000012221</v>
      </c>
    </row>
    <row r="13" spans="2:94" ht="15">
      <c r="B13">
        <v>161</v>
      </c>
      <c r="C13">
        <v>9.8801</v>
      </c>
      <c r="D13">
        <v>9.9053</v>
      </c>
      <c r="E13">
        <v>9.5193</v>
      </c>
      <c r="F13">
        <v>9.575</v>
      </c>
      <c r="G13">
        <v>9.5464</v>
      </c>
      <c r="H13">
        <v>9.6755</v>
      </c>
      <c r="I13">
        <v>9.8443</v>
      </c>
      <c r="J13">
        <v>9.7718</v>
      </c>
      <c r="K13">
        <v>10.102</v>
      </c>
      <c r="L13">
        <v>10.541</v>
      </c>
      <c r="M13">
        <v>10.874</v>
      </c>
      <c r="N13">
        <v>10.766</v>
      </c>
      <c r="O13">
        <v>11.475</v>
      </c>
      <c r="P13">
        <v>11.569</v>
      </c>
      <c r="R13">
        <v>161</v>
      </c>
      <c r="S13" s="83">
        <v>9.8894</v>
      </c>
      <c r="T13" s="83">
        <v>9.9329</v>
      </c>
      <c r="U13" s="83">
        <v>9.541</v>
      </c>
      <c r="V13" s="83">
        <v>9.6058</v>
      </c>
      <c r="W13" s="83">
        <v>9.5813</v>
      </c>
      <c r="X13" s="83">
        <v>9.7179</v>
      </c>
      <c r="Y13" s="83">
        <v>9.8868</v>
      </c>
      <c r="Z13" s="83">
        <v>9.8049</v>
      </c>
      <c r="AA13" s="83">
        <v>10.127</v>
      </c>
      <c r="AB13" s="83">
        <v>10.553</v>
      </c>
      <c r="AC13" s="83">
        <v>10.873</v>
      </c>
      <c r="AD13" s="83">
        <v>10.764</v>
      </c>
      <c r="AE13" s="83">
        <v>11.474</v>
      </c>
      <c r="AF13" s="83">
        <v>11.568</v>
      </c>
      <c r="AG13" s="2"/>
      <c r="AH13">
        <v>161</v>
      </c>
      <c r="AI13" s="71">
        <f t="shared" si="6"/>
        <v>0.009299999999999642</v>
      </c>
      <c r="AJ13" s="71">
        <f t="shared" si="7"/>
        <v>0.027599999999999625</v>
      </c>
      <c r="AK13" s="71">
        <f t="shared" si="8"/>
        <v>0.02170000000000094</v>
      </c>
      <c r="AL13" s="71">
        <f t="shared" si="9"/>
        <v>0.03080000000000105</v>
      </c>
      <c r="AM13" s="71">
        <f t="shared" si="10"/>
        <v>0.034900000000000375</v>
      </c>
      <c r="AN13" s="71">
        <f t="shared" si="11"/>
        <v>0.04240000000000066</v>
      </c>
      <c r="AO13" s="71">
        <f t="shared" si="12"/>
        <v>0.04249999999999865</v>
      </c>
      <c r="AP13" s="71">
        <f t="shared" si="13"/>
        <v>0.03309999999999924</v>
      </c>
      <c r="AQ13" s="71">
        <f t="shared" si="14"/>
        <v>0.025000000000000355</v>
      </c>
      <c r="AR13" s="71">
        <f t="shared" si="15"/>
        <v>0.012000000000000455</v>
      </c>
      <c r="AS13" s="71">
        <f t="shared" si="16"/>
        <v>-0.0010000000000012221</v>
      </c>
      <c r="AT13" s="71">
        <f t="shared" si="17"/>
        <v>-0.002000000000000668</v>
      </c>
      <c r="AU13" s="71">
        <f t="shared" si="18"/>
        <v>-0.0009999999999994458</v>
      </c>
      <c r="AV13" s="71">
        <f t="shared" si="19"/>
        <v>-0.0010000000000012221</v>
      </c>
      <c r="AX13" s="8">
        <v>161</v>
      </c>
      <c r="AY13" s="15">
        <f t="shared" si="20"/>
        <v>9.8894</v>
      </c>
      <c r="AZ13" s="16">
        <f t="shared" si="21"/>
        <v>9.8801</v>
      </c>
      <c r="BA13" s="79">
        <f t="shared" si="22"/>
        <v>0.009299999999999642</v>
      </c>
      <c r="BB13" s="15">
        <f t="shared" si="23"/>
        <v>9.9329</v>
      </c>
      <c r="BC13" s="16">
        <f t="shared" si="24"/>
        <v>9.9053</v>
      </c>
      <c r="BD13" s="79">
        <f t="shared" si="25"/>
        <v>0.027599999999999625</v>
      </c>
      <c r="BE13" s="15">
        <f t="shared" si="26"/>
        <v>9.541</v>
      </c>
      <c r="BF13" s="16">
        <f t="shared" si="27"/>
        <v>9.5193</v>
      </c>
      <c r="BG13" s="79">
        <f t="shared" si="28"/>
        <v>0.02170000000000094</v>
      </c>
      <c r="BH13" s="15">
        <f t="shared" si="29"/>
        <v>9.6058</v>
      </c>
      <c r="BI13" s="16">
        <f t="shared" si="30"/>
        <v>9.575</v>
      </c>
      <c r="BJ13" s="79">
        <f t="shared" si="31"/>
        <v>0.03080000000000105</v>
      </c>
      <c r="BK13" s="15">
        <f t="shared" si="32"/>
        <v>9.5813</v>
      </c>
      <c r="BL13" s="16">
        <f t="shared" si="33"/>
        <v>9.5464</v>
      </c>
      <c r="BM13" s="79">
        <f t="shared" si="34"/>
        <v>0.034900000000000375</v>
      </c>
      <c r="BN13" s="15">
        <f t="shared" si="35"/>
        <v>9.7179</v>
      </c>
      <c r="BO13" s="16">
        <f t="shared" si="36"/>
        <v>9.6755</v>
      </c>
      <c r="BP13" s="79">
        <f t="shared" si="37"/>
        <v>0.04240000000000066</v>
      </c>
      <c r="BQ13" s="15">
        <f t="shared" si="38"/>
        <v>9.8868</v>
      </c>
      <c r="BR13" s="16">
        <f t="shared" si="39"/>
        <v>9.8443</v>
      </c>
      <c r="BS13" s="79">
        <f t="shared" si="40"/>
        <v>0.04249999999999865</v>
      </c>
      <c r="BU13" s="8">
        <v>161</v>
      </c>
      <c r="BV13" s="15">
        <f t="shared" si="41"/>
        <v>9.8049</v>
      </c>
      <c r="BW13" s="16">
        <f t="shared" si="42"/>
        <v>9.7718</v>
      </c>
      <c r="BX13" s="79">
        <f t="shared" si="43"/>
        <v>0.03309999999999924</v>
      </c>
      <c r="BY13" s="15">
        <f t="shared" si="44"/>
        <v>10.127</v>
      </c>
      <c r="BZ13" s="16">
        <f t="shared" si="45"/>
        <v>10.102</v>
      </c>
      <c r="CA13" s="79">
        <f t="shared" si="46"/>
        <v>0.025000000000000355</v>
      </c>
      <c r="CB13" s="15">
        <f t="shared" si="47"/>
        <v>10.553</v>
      </c>
      <c r="CC13" s="16">
        <f t="shared" si="48"/>
        <v>10.541</v>
      </c>
      <c r="CD13" s="79">
        <f t="shared" si="49"/>
        <v>0.012000000000000455</v>
      </c>
      <c r="CE13" s="15">
        <f t="shared" si="50"/>
        <v>10.873</v>
      </c>
      <c r="CF13" s="16">
        <f t="shared" si="51"/>
        <v>10.874</v>
      </c>
      <c r="CG13" s="79">
        <f t="shared" si="52"/>
        <v>-0.0010000000000012221</v>
      </c>
      <c r="CH13" s="15">
        <f t="shared" si="53"/>
        <v>10.764</v>
      </c>
      <c r="CI13" s="16">
        <f t="shared" si="54"/>
        <v>10.766</v>
      </c>
      <c r="CJ13" s="79">
        <f t="shared" si="55"/>
        <v>-0.002000000000000668</v>
      </c>
      <c r="CK13" s="15">
        <f t="shared" si="56"/>
        <v>11.474</v>
      </c>
      <c r="CL13" s="16">
        <f t="shared" si="57"/>
        <v>11.475</v>
      </c>
      <c r="CM13" s="79">
        <f t="shared" si="58"/>
        <v>-0.0009999999999994458</v>
      </c>
      <c r="CN13" s="15">
        <f t="shared" si="59"/>
        <v>11.568</v>
      </c>
      <c r="CO13" s="16">
        <f t="shared" si="60"/>
        <v>11.569</v>
      </c>
      <c r="CP13" s="79">
        <f t="shared" si="61"/>
        <v>-0.0010000000000012221</v>
      </c>
    </row>
    <row r="14" spans="2:94" ht="15">
      <c r="B14">
        <v>162</v>
      </c>
      <c r="C14">
        <v>9.9212</v>
      </c>
      <c r="D14">
        <v>9.9765</v>
      </c>
      <c r="E14">
        <v>9.5239</v>
      </c>
      <c r="F14">
        <v>9.5866</v>
      </c>
      <c r="G14">
        <v>9.5274</v>
      </c>
      <c r="H14">
        <v>9.6123</v>
      </c>
      <c r="I14">
        <v>9.7912</v>
      </c>
      <c r="J14">
        <v>9.7359</v>
      </c>
      <c r="K14">
        <v>10.118</v>
      </c>
      <c r="L14">
        <v>10.573</v>
      </c>
      <c r="M14">
        <v>10.826</v>
      </c>
      <c r="N14">
        <v>10.733</v>
      </c>
      <c r="O14">
        <v>11.463</v>
      </c>
      <c r="P14">
        <v>11.568</v>
      </c>
      <c r="R14">
        <v>162</v>
      </c>
      <c r="S14" s="83">
        <v>9.9398</v>
      </c>
      <c r="T14" s="83">
        <v>10.01</v>
      </c>
      <c r="U14" s="83">
        <v>9.5471</v>
      </c>
      <c r="V14" s="83">
        <v>9.6163</v>
      </c>
      <c r="W14" s="83">
        <v>9.5616</v>
      </c>
      <c r="X14" s="83">
        <v>9.6522</v>
      </c>
      <c r="Y14" s="83">
        <v>9.8315</v>
      </c>
      <c r="Z14" s="83">
        <v>9.7686</v>
      </c>
      <c r="AA14" s="83">
        <v>10.144</v>
      </c>
      <c r="AB14" s="83">
        <v>10.588</v>
      </c>
      <c r="AC14" s="83">
        <v>10.823</v>
      </c>
      <c r="AD14" s="83">
        <v>10.731</v>
      </c>
      <c r="AE14" s="83">
        <v>11.461</v>
      </c>
      <c r="AF14" s="83">
        <v>11.567</v>
      </c>
      <c r="AG14" s="2"/>
      <c r="AH14">
        <v>162</v>
      </c>
      <c r="AI14" s="71">
        <f t="shared" si="6"/>
        <v>0.018599999999999284</v>
      </c>
      <c r="AJ14" s="71">
        <f t="shared" si="7"/>
        <v>0.033500000000000085</v>
      </c>
      <c r="AK14" s="71">
        <f t="shared" si="8"/>
        <v>0.023200000000000998</v>
      </c>
      <c r="AL14" s="71">
        <f t="shared" si="9"/>
        <v>0.02970000000000006</v>
      </c>
      <c r="AM14" s="71">
        <f t="shared" si="10"/>
        <v>0.03420000000000023</v>
      </c>
      <c r="AN14" s="71">
        <f t="shared" si="11"/>
        <v>0.03990000000000116</v>
      </c>
      <c r="AO14" s="71">
        <f t="shared" si="12"/>
        <v>0.040300000000000225</v>
      </c>
      <c r="AP14" s="71">
        <f t="shared" si="13"/>
        <v>0.0326999999999984</v>
      </c>
      <c r="AQ14" s="71">
        <f t="shared" si="14"/>
        <v>0.0259999999999998</v>
      </c>
      <c r="AR14" s="71">
        <f t="shared" si="15"/>
        <v>0.014999999999998792</v>
      </c>
      <c r="AS14" s="71">
        <f t="shared" si="16"/>
        <v>-0.0030000000000001137</v>
      </c>
      <c r="AT14" s="71">
        <f t="shared" si="17"/>
        <v>-0.002000000000000668</v>
      </c>
      <c r="AU14" s="71">
        <f t="shared" si="18"/>
        <v>-0.0019999999999988916</v>
      </c>
      <c r="AV14" s="71">
        <f t="shared" si="19"/>
        <v>-0.0009999999999994458</v>
      </c>
      <c r="AX14" s="8">
        <v>162</v>
      </c>
      <c r="AY14" s="15">
        <f t="shared" si="20"/>
        <v>9.9398</v>
      </c>
      <c r="AZ14" s="16">
        <f t="shared" si="21"/>
        <v>9.9212</v>
      </c>
      <c r="BA14" s="79">
        <f t="shared" si="22"/>
        <v>0.018599999999999284</v>
      </c>
      <c r="BB14" s="15">
        <f t="shared" si="23"/>
        <v>10.01</v>
      </c>
      <c r="BC14" s="16">
        <f t="shared" si="24"/>
        <v>9.9765</v>
      </c>
      <c r="BD14" s="79">
        <f t="shared" si="25"/>
        <v>0.033500000000000085</v>
      </c>
      <c r="BE14" s="15">
        <f t="shared" si="26"/>
        <v>9.5471</v>
      </c>
      <c r="BF14" s="16">
        <f t="shared" si="27"/>
        <v>9.5239</v>
      </c>
      <c r="BG14" s="79">
        <f t="shared" si="28"/>
        <v>0.023200000000000998</v>
      </c>
      <c r="BH14" s="15">
        <f t="shared" si="29"/>
        <v>9.6163</v>
      </c>
      <c r="BI14" s="16">
        <f t="shared" si="30"/>
        <v>9.5866</v>
      </c>
      <c r="BJ14" s="79">
        <f t="shared" si="31"/>
        <v>0.02970000000000006</v>
      </c>
      <c r="BK14" s="15">
        <f t="shared" si="32"/>
        <v>9.5616</v>
      </c>
      <c r="BL14" s="16">
        <f t="shared" si="33"/>
        <v>9.5274</v>
      </c>
      <c r="BM14" s="79">
        <f t="shared" si="34"/>
        <v>0.03420000000000023</v>
      </c>
      <c r="BN14" s="15">
        <f t="shared" si="35"/>
        <v>9.6522</v>
      </c>
      <c r="BO14" s="16">
        <f t="shared" si="36"/>
        <v>9.6123</v>
      </c>
      <c r="BP14" s="79">
        <f t="shared" si="37"/>
        <v>0.03990000000000116</v>
      </c>
      <c r="BQ14" s="15">
        <f t="shared" si="38"/>
        <v>9.8315</v>
      </c>
      <c r="BR14" s="16">
        <f t="shared" si="39"/>
        <v>9.7912</v>
      </c>
      <c r="BS14" s="79">
        <f t="shared" si="40"/>
        <v>0.040300000000000225</v>
      </c>
      <c r="BU14" s="8">
        <v>162</v>
      </c>
      <c r="BV14" s="15">
        <f t="shared" si="41"/>
        <v>9.7686</v>
      </c>
      <c r="BW14" s="16">
        <f t="shared" si="42"/>
        <v>9.7359</v>
      </c>
      <c r="BX14" s="79">
        <f t="shared" si="43"/>
        <v>0.0326999999999984</v>
      </c>
      <c r="BY14" s="15">
        <f t="shared" si="44"/>
        <v>10.144</v>
      </c>
      <c r="BZ14" s="16">
        <f t="shared" si="45"/>
        <v>10.118</v>
      </c>
      <c r="CA14" s="79">
        <f t="shared" si="46"/>
        <v>0.0259999999999998</v>
      </c>
      <c r="CB14" s="15">
        <f t="shared" si="47"/>
        <v>10.588</v>
      </c>
      <c r="CC14" s="16">
        <f t="shared" si="48"/>
        <v>10.573</v>
      </c>
      <c r="CD14" s="79">
        <f t="shared" si="49"/>
        <v>0.014999999999998792</v>
      </c>
      <c r="CE14" s="15">
        <f t="shared" si="50"/>
        <v>10.823</v>
      </c>
      <c r="CF14" s="16">
        <f t="shared" si="51"/>
        <v>10.826</v>
      </c>
      <c r="CG14" s="79">
        <f t="shared" si="52"/>
        <v>-0.0030000000000001137</v>
      </c>
      <c r="CH14" s="15">
        <f t="shared" si="53"/>
        <v>10.731</v>
      </c>
      <c r="CI14" s="16">
        <f t="shared" si="54"/>
        <v>10.733</v>
      </c>
      <c r="CJ14" s="79">
        <f t="shared" si="55"/>
        <v>-0.002000000000000668</v>
      </c>
      <c r="CK14" s="15">
        <f t="shared" si="56"/>
        <v>11.461</v>
      </c>
      <c r="CL14" s="16">
        <f t="shared" si="57"/>
        <v>11.463</v>
      </c>
      <c r="CM14" s="79">
        <f t="shared" si="58"/>
        <v>-0.0019999999999988916</v>
      </c>
      <c r="CN14" s="15">
        <f t="shared" si="59"/>
        <v>11.567</v>
      </c>
      <c r="CO14" s="16">
        <f t="shared" si="60"/>
        <v>11.568</v>
      </c>
      <c r="CP14" s="79">
        <f t="shared" si="61"/>
        <v>-0.0009999999999994458</v>
      </c>
    </row>
    <row r="15" spans="2:94" ht="15">
      <c r="B15">
        <v>163</v>
      </c>
      <c r="C15">
        <v>9.967</v>
      </c>
      <c r="D15">
        <v>10.039</v>
      </c>
      <c r="E15">
        <v>9.5544</v>
      </c>
      <c r="F15">
        <v>9.6305</v>
      </c>
      <c r="G15">
        <v>9.5306</v>
      </c>
      <c r="H15">
        <v>9.5204</v>
      </c>
      <c r="I15">
        <v>9.7274</v>
      </c>
      <c r="J15">
        <v>9.7242</v>
      </c>
      <c r="K15">
        <v>10.115</v>
      </c>
      <c r="L15">
        <v>10.603</v>
      </c>
      <c r="M15">
        <v>10.802</v>
      </c>
      <c r="N15">
        <v>10.701</v>
      </c>
      <c r="O15">
        <v>11.445</v>
      </c>
      <c r="P15">
        <v>11.558</v>
      </c>
      <c r="R15">
        <v>163</v>
      </c>
      <c r="S15" s="83">
        <v>9.9857</v>
      </c>
      <c r="T15" s="83">
        <v>10.064</v>
      </c>
      <c r="U15" s="83">
        <v>9.5803</v>
      </c>
      <c r="V15" s="83">
        <v>9.6594</v>
      </c>
      <c r="W15" s="83">
        <v>9.5636</v>
      </c>
      <c r="X15" s="83">
        <v>9.5564</v>
      </c>
      <c r="Y15" s="83">
        <v>9.7629</v>
      </c>
      <c r="Z15" s="83">
        <v>9.7561</v>
      </c>
      <c r="AA15" s="83">
        <v>10.14</v>
      </c>
      <c r="AB15" s="83">
        <v>10.62</v>
      </c>
      <c r="AC15" s="83">
        <v>10.799</v>
      </c>
      <c r="AD15" s="83">
        <v>10.698</v>
      </c>
      <c r="AE15" s="83">
        <v>11.444</v>
      </c>
      <c r="AF15" s="83">
        <v>11.557</v>
      </c>
      <c r="AG15" s="2"/>
      <c r="AH15">
        <v>163</v>
      </c>
      <c r="AI15" s="71">
        <f t="shared" si="6"/>
        <v>0.01869999999999905</v>
      </c>
      <c r="AJ15" s="71">
        <f t="shared" si="7"/>
        <v>0.025000000000000355</v>
      </c>
      <c r="AK15" s="71">
        <f t="shared" si="8"/>
        <v>0.025900000000000034</v>
      </c>
      <c r="AL15" s="71">
        <f t="shared" si="9"/>
        <v>0.028900000000000148</v>
      </c>
      <c r="AM15" s="71">
        <f t="shared" si="10"/>
        <v>0.032999999999999474</v>
      </c>
      <c r="AN15" s="71">
        <f t="shared" si="11"/>
        <v>0.03599999999999959</v>
      </c>
      <c r="AO15" s="71">
        <f t="shared" si="12"/>
        <v>0.03550000000000075</v>
      </c>
      <c r="AP15" s="71">
        <f t="shared" si="13"/>
        <v>0.03190000000000026</v>
      </c>
      <c r="AQ15" s="71">
        <f t="shared" si="14"/>
        <v>0.025000000000000355</v>
      </c>
      <c r="AR15" s="71">
        <f t="shared" si="15"/>
        <v>0.01699999999999946</v>
      </c>
      <c r="AS15" s="71">
        <f t="shared" si="16"/>
        <v>-0.0030000000000001137</v>
      </c>
      <c r="AT15" s="71">
        <f t="shared" si="17"/>
        <v>-0.0030000000000001137</v>
      </c>
      <c r="AU15" s="71">
        <f t="shared" si="18"/>
        <v>-0.0009999999999994458</v>
      </c>
      <c r="AV15" s="71">
        <f t="shared" si="19"/>
        <v>-0.0009999999999994458</v>
      </c>
      <c r="AX15" s="8">
        <v>163</v>
      </c>
      <c r="AY15" s="15">
        <f t="shared" si="20"/>
        <v>9.9857</v>
      </c>
      <c r="AZ15" s="16">
        <f t="shared" si="21"/>
        <v>9.967</v>
      </c>
      <c r="BA15" s="79">
        <f t="shared" si="22"/>
        <v>0.01869999999999905</v>
      </c>
      <c r="BB15" s="15">
        <f t="shared" si="23"/>
        <v>10.064</v>
      </c>
      <c r="BC15" s="16">
        <f t="shared" si="24"/>
        <v>10.039</v>
      </c>
      <c r="BD15" s="79">
        <f t="shared" si="25"/>
        <v>0.025000000000000355</v>
      </c>
      <c r="BE15" s="15">
        <f t="shared" si="26"/>
        <v>9.5803</v>
      </c>
      <c r="BF15" s="16">
        <f t="shared" si="27"/>
        <v>9.5544</v>
      </c>
      <c r="BG15" s="79">
        <f t="shared" si="28"/>
        <v>0.025900000000000034</v>
      </c>
      <c r="BH15" s="15">
        <f t="shared" si="29"/>
        <v>9.6594</v>
      </c>
      <c r="BI15" s="16">
        <f t="shared" si="30"/>
        <v>9.6305</v>
      </c>
      <c r="BJ15" s="79">
        <f t="shared" si="31"/>
        <v>0.028900000000000148</v>
      </c>
      <c r="BK15" s="15">
        <f t="shared" si="32"/>
        <v>9.5636</v>
      </c>
      <c r="BL15" s="16">
        <f t="shared" si="33"/>
        <v>9.5306</v>
      </c>
      <c r="BM15" s="79">
        <f t="shared" si="34"/>
        <v>0.032999999999999474</v>
      </c>
      <c r="BN15" s="15">
        <f t="shared" si="35"/>
        <v>9.5564</v>
      </c>
      <c r="BO15" s="16">
        <f t="shared" si="36"/>
        <v>9.5204</v>
      </c>
      <c r="BP15" s="79">
        <f t="shared" si="37"/>
        <v>0.03599999999999959</v>
      </c>
      <c r="BQ15" s="15">
        <f t="shared" si="38"/>
        <v>9.7629</v>
      </c>
      <c r="BR15" s="16">
        <f t="shared" si="39"/>
        <v>9.7274</v>
      </c>
      <c r="BS15" s="79">
        <f t="shared" si="40"/>
        <v>0.03550000000000075</v>
      </c>
      <c r="BU15" s="8">
        <v>163</v>
      </c>
      <c r="BV15" s="15">
        <f t="shared" si="41"/>
        <v>9.7561</v>
      </c>
      <c r="BW15" s="16">
        <f t="shared" si="42"/>
        <v>9.7242</v>
      </c>
      <c r="BX15" s="79">
        <f t="shared" si="43"/>
        <v>0.03190000000000026</v>
      </c>
      <c r="BY15" s="15">
        <f t="shared" si="44"/>
        <v>10.14</v>
      </c>
      <c r="BZ15" s="16">
        <f t="shared" si="45"/>
        <v>10.115</v>
      </c>
      <c r="CA15" s="79">
        <f t="shared" si="46"/>
        <v>0.025000000000000355</v>
      </c>
      <c r="CB15" s="15">
        <f t="shared" si="47"/>
        <v>10.62</v>
      </c>
      <c r="CC15" s="16">
        <f t="shared" si="48"/>
        <v>10.603</v>
      </c>
      <c r="CD15" s="79">
        <f t="shared" si="49"/>
        <v>0.01699999999999946</v>
      </c>
      <c r="CE15" s="15">
        <f t="shared" si="50"/>
        <v>10.799</v>
      </c>
      <c r="CF15" s="16">
        <f t="shared" si="51"/>
        <v>10.802</v>
      </c>
      <c r="CG15" s="79">
        <f t="shared" si="52"/>
        <v>-0.0030000000000001137</v>
      </c>
      <c r="CH15" s="15">
        <f t="shared" si="53"/>
        <v>10.698</v>
      </c>
      <c r="CI15" s="16">
        <f t="shared" si="54"/>
        <v>10.701</v>
      </c>
      <c r="CJ15" s="79">
        <f t="shared" si="55"/>
        <v>-0.0030000000000001137</v>
      </c>
      <c r="CK15" s="15">
        <f t="shared" si="56"/>
        <v>11.444</v>
      </c>
      <c r="CL15" s="16">
        <f t="shared" si="57"/>
        <v>11.445</v>
      </c>
      <c r="CM15" s="79">
        <f t="shared" si="58"/>
        <v>-0.0009999999999994458</v>
      </c>
      <c r="CN15" s="15">
        <f t="shared" si="59"/>
        <v>11.557</v>
      </c>
      <c r="CO15" s="16">
        <f t="shared" si="60"/>
        <v>11.558</v>
      </c>
      <c r="CP15" s="79">
        <f t="shared" si="61"/>
        <v>-0.0009999999999994458</v>
      </c>
    </row>
    <row r="16" spans="2:94" ht="15">
      <c r="B16">
        <v>164</v>
      </c>
      <c r="C16">
        <v>10.035</v>
      </c>
      <c r="D16">
        <v>10.07</v>
      </c>
      <c r="E16">
        <v>9.5138</v>
      </c>
      <c r="F16">
        <v>9.6245</v>
      </c>
      <c r="G16">
        <v>9.4717</v>
      </c>
      <c r="H16">
        <v>9.3676</v>
      </c>
      <c r="I16">
        <v>9.6202</v>
      </c>
      <c r="J16">
        <v>9.6621</v>
      </c>
      <c r="K16">
        <v>10.064</v>
      </c>
      <c r="L16">
        <v>10.594</v>
      </c>
      <c r="M16">
        <v>10.787</v>
      </c>
      <c r="N16">
        <v>10.663</v>
      </c>
      <c r="O16">
        <v>11.405</v>
      </c>
      <c r="P16">
        <v>11.542</v>
      </c>
      <c r="R16">
        <v>164</v>
      </c>
      <c r="S16" s="83">
        <v>10.043</v>
      </c>
      <c r="T16" s="83">
        <v>10.081</v>
      </c>
      <c r="U16" s="83">
        <v>9.5392</v>
      </c>
      <c r="V16" s="83">
        <v>9.6507</v>
      </c>
      <c r="W16" s="83">
        <v>9.5042</v>
      </c>
      <c r="X16" s="83">
        <v>9.4016</v>
      </c>
      <c r="Y16" s="83">
        <v>9.6517</v>
      </c>
      <c r="Z16" s="83">
        <v>9.6918</v>
      </c>
      <c r="AA16" s="83">
        <v>10.088</v>
      </c>
      <c r="AB16" s="83">
        <v>10.611</v>
      </c>
      <c r="AC16" s="83">
        <v>10.784</v>
      </c>
      <c r="AD16" s="83">
        <v>10.66</v>
      </c>
      <c r="AE16" s="83">
        <v>11.403</v>
      </c>
      <c r="AF16" s="83">
        <v>11.541</v>
      </c>
      <c r="AG16" s="2"/>
      <c r="AH16">
        <v>164</v>
      </c>
      <c r="AI16" s="71">
        <f t="shared" si="6"/>
        <v>0.007999999999999119</v>
      </c>
      <c r="AJ16" s="71">
        <f t="shared" si="7"/>
        <v>0.010999999999999233</v>
      </c>
      <c r="AK16" s="71">
        <f t="shared" si="8"/>
        <v>0.025399999999999423</v>
      </c>
      <c r="AL16" s="71">
        <f t="shared" si="9"/>
        <v>0.02620000000000111</v>
      </c>
      <c r="AM16" s="71">
        <f t="shared" si="10"/>
        <v>0.03250000000000064</v>
      </c>
      <c r="AN16" s="71">
        <f t="shared" si="11"/>
        <v>0.034000000000000696</v>
      </c>
      <c r="AO16" s="71">
        <f t="shared" si="12"/>
        <v>0.03149999999999942</v>
      </c>
      <c r="AP16" s="71">
        <f t="shared" si="13"/>
        <v>0.02970000000000006</v>
      </c>
      <c r="AQ16" s="71">
        <f t="shared" si="14"/>
        <v>0.023999999999999133</v>
      </c>
      <c r="AR16" s="71">
        <f t="shared" si="15"/>
        <v>0.017000000000001236</v>
      </c>
      <c r="AS16" s="71">
        <f t="shared" si="16"/>
        <v>-0.0030000000000001137</v>
      </c>
      <c r="AT16" s="71">
        <f t="shared" si="17"/>
        <v>-0.0030000000000001137</v>
      </c>
      <c r="AU16" s="71">
        <f t="shared" si="18"/>
        <v>-0.0019999999999988916</v>
      </c>
      <c r="AV16" s="71">
        <f t="shared" si="19"/>
        <v>-0.0009999999999994458</v>
      </c>
      <c r="AX16" s="8">
        <v>164</v>
      </c>
      <c r="AY16" s="15">
        <f t="shared" si="20"/>
        <v>10.043</v>
      </c>
      <c r="AZ16" s="16">
        <f t="shared" si="21"/>
        <v>10.035</v>
      </c>
      <c r="BA16" s="79">
        <f t="shared" si="22"/>
        <v>0.007999999999999119</v>
      </c>
      <c r="BB16" s="15">
        <f t="shared" si="23"/>
        <v>10.081</v>
      </c>
      <c r="BC16" s="16">
        <f t="shared" si="24"/>
        <v>10.07</v>
      </c>
      <c r="BD16" s="79">
        <f t="shared" si="25"/>
        <v>0.010999999999999233</v>
      </c>
      <c r="BE16" s="15">
        <f t="shared" si="26"/>
        <v>9.5392</v>
      </c>
      <c r="BF16" s="16">
        <f t="shared" si="27"/>
        <v>9.5138</v>
      </c>
      <c r="BG16" s="79">
        <f t="shared" si="28"/>
        <v>0.025399999999999423</v>
      </c>
      <c r="BH16" s="15">
        <f t="shared" si="29"/>
        <v>9.6507</v>
      </c>
      <c r="BI16" s="16">
        <f t="shared" si="30"/>
        <v>9.6245</v>
      </c>
      <c r="BJ16" s="79">
        <f t="shared" si="31"/>
        <v>0.02620000000000111</v>
      </c>
      <c r="BK16" s="15">
        <f t="shared" si="32"/>
        <v>9.5042</v>
      </c>
      <c r="BL16" s="16">
        <f t="shared" si="33"/>
        <v>9.4717</v>
      </c>
      <c r="BM16" s="79">
        <f t="shared" si="34"/>
        <v>0.03250000000000064</v>
      </c>
      <c r="BN16" s="15">
        <f t="shared" si="35"/>
        <v>9.4016</v>
      </c>
      <c r="BO16" s="16">
        <f t="shared" si="36"/>
        <v>9.3676</v>
      </c>
      <c r="BP16" s="79">
        <f t="shared" si="37"/>
        <v>0.034000000000000696</v>
      </c>
      <c r="BQ16" s="15">
        <f t="shared" si="38"/>
        <v>9.6517</v>
      </c>
      <c r="BR16" s="16">
        <f t="shared" si="39"/>
        <v>9.6202</v>
      </c>
      <c r="BS16" s="79">
        <f t="shared" si="40"/>
        <v>0.03149999999999942</v>
      </c>
      <c r="BU16" s="8">
        <v>164</v>
      </c>
      <c r="BV16" s="15">
        <f t="shared" si="41"/>
        <v>9.6918</v>
      </c>
      <c r="BW16" s="16">
        <f t="shared" si="42"/>
        <v>9.6621</v>
      </c>
      <c r="BX16" s="79">
        <f t="shared" si="43"/>
        <v>0.02970000000000006</v>
      </c>
      <c r="BY16" s="15">
        <f t="shared" si="44"/>
        <v>10.088</v>
      </c>
      <c r="BZ16" s="16">
        <f t="shared" si="45"/>
        <v>10.064</v>
      </c>
      <c r="CA16" s="79">
        <f t="shared" si="46"/>
        <v>0.023999999999999133</v>
      </c>
      <c r="CB16" s="15">
        <f t="shared" si="47"/>
        <v>10.611</v>
      </c>
      <c r="CC16" s="16">
        <f t="shared" si="48"/>
        <v>10.594</v>
      </c>
      <c r="CD16" s="79">
        <f t="shared" si="49"/>
        <v>0.017000000000001236</v>
      </c>
      <c r="CE16" s="15">
        <f t="shared" si="50"/>
        <v>10.784</v>
      </c>
      <c r="CF16" s="16">
        <f t="shared" si="51"/>
        <v>10.787</v>
      </c>
      <c r="CG16" s="79">
        <f t="shared" si="52"/>
        <v>-0.0030000000000001137</v>
      </c>
      <c r="CH16" s="15">
        <f t="shared" si="53"/>
        <v>10.66</v>
      </c>
      <c r="CI16" s="16">
        <f t="shared" si="54"/>
        <v>10.663</v>
      </c>
      <c r="CJ16" s="79">
        <f t="shared" si="55"/>
        <v>-0.0030000000000001137</v>
      </c>
      <c r="CK16" s="15">
        <f t="shared" si="56"/>
        <v>11.403</v>
      </c>
      <c r="CL16" s="16">
        <f t="shared" si="57"/>
        <v>11.405</v>
      </c>
      <c r="CM16" s="79">
        <f t="shared" si="58"/>
        <v>-0.0019999999999988916</v>
      </c>
      <c r="CN16" s="15">
        <f t="shared" si="59"/>
        <v>11.541</v>
      </c>
      <c r="CO16" s="16">
        <f t="shared" si="60"/>
        <v>11.542</v>
      </c>
      <c r="CP16" s="79">
        <f t="shared" si="61"/>
        <v>-0.0009999999999994458</v>
      </c>
    </row>
    <row r="17" spans="2:94" ht="15">
      <c r="B17">
        <v>165</v>
      </c>
      <c r="C17">
        <v>10.068</v>
      </c>
      <c r="D17">
        <v>10.09</v>
      </c>
      <c r="E17">
        <v>9.3728</v>
      </c>
      <c r="F17">
        <v>9.5269</v>
      </c>
      <c r="G17">
        <v>9.3544</v>
      </c>
      <c r="H17">
        <v>9.113</v>
      </c>
      <c r="I17">
        <v>9.5008</v>
      </c>
      <c r="J17">
        <v>9.5901</v>
      </c>
      <c r="K17">
        <v>9.9959</v>
      </c>
      <c r="L17">
        <v>10.541</v>
      </c>
      <c r="M17">
        <v>10.787</v>
      </c>
      <c r="N17">
        <v>10.638</v>
      </c>
      <c r="O17">
        <v>11.377</v>
      </c>
      <c r="P17">
        <v>11.526</v>
      </c>
      <c r="R17">
        <v>165</v>
      </c>
      <c r="S17" s="83">
        <v>10.069</v>
      </c>
      <c r="T17" s="83">
        <v>10.102</v>
      </c>
      <c r="U17" s="83">
        <v>9.3963</v>
      </c>
      <c r="V17" s="83">
        <v>9.5515</v>
      </c>
      <c r="W17" s="83">
        <v>9.3862</v>
      </c>
      <c r="X17" s="83">
        <v>9.1459</v>
      </c>
      <c r="Y17" s="83">
        <v>9.5313</v>
      </c>
      <c r="Z17" s="83">
        <v>9.6178</v>
      </c>
      <c r="AA17" s="83">
        <v>10.018</v>
      </c>
      <c r="AB17" s="83">
        <v>10.558</v>
      </c>
      <c r="AC17" s="83">
        <v>10.784</v>
      </c>
      <c r="AD17" s="83">
        <v>10.636</v>
      </c>
      <c r="AE17" s="83">
        <v>11.375</v>
      </c>
      <c r="AF17" s="83">
        <v>11.525</v>
      </c>
      <c r="AG17" s="2"/>
      <c r="AH17">
        <v>165</v>
      </c>
      <c r="AI17" s="71">
        <f t="shared" si="6"/>
        <v>0.0010000000000012221</v>
      </c>
      <c r="AJ17" s="71">
        <f t="shared" si="7"/>
        <v>0.012000000000000455</v>
      </c>
      <c r="AK17" s="71">
        <f t="shared" si="8"/>
        <v>0.0235000000000003</v>
      </c>
      <c r="AL17" s="71">
        <f t="shared" si="9"/>
        <v>0.024600000000001288</v>
      </c>
      <c r="AM17" s="71">
        <f t="shared" si="10"/>
        <v>0.031800000000000495</v>
      </c>
      <c r="AN17" s="71">
        <f t="shared" si="11"/>
        <v>0.03289999999999971</v>
      </c>
      <c r="AO17" s="71">
        <f t="shared" si="12"/>
        <v>0.03049999999999997</v>
      </c>
      <c r="AP17" s="71">
        <f t="shared" si="13"/>
        <v>0.027700000000001168</v>
      </c>
      <c r="AQ17" s="71">
        <f t="shared" si="14"/>
        <v>0.02210000000000001</v>
      </c>
      <c r="AR17" s="71">
        <f t="shared" si="15"/>
        <v>0.01699999999999946</v>
      </c>
      <c r="AS17" s="71">
        <f t="shared" si="16"/>
        <v>-0.0030000000000001137</v>
      </c>
      <c r="AT17" s="71">
        <f t="shared" si="17"/>
        <v>-0.002000000000000668</v>
      </c>
      <c r="AU17" s="71">
        <f t="shared" si="18"/>
        <v>-0.002000000000000668</v>
      </c>
      <c r="AV17" s="71">
        <f t="shared" si="19"/>
        <v>-0.0009999999999994458</v>
      </c>
      <c r="AX17" s="8">
        <v>165</v>
      </c>
      <c r="AY17" s="15">
        <f t="shared" si="20"/>
        <v>10.069</v>
      </c>
      <c r="AZ17" s="16">
        <f t="shared" si="21"/>
        <v>10.068</v>
      </c>
      <c r="BA17" s="79">
        <f t="shared" si="22"/>
        <v>0.0010000000000012221</v>
      </c>
      <c r="BB17" s="15">
        <f t="shared" si="23"/>
        <v>10.102</v>
      </c>
      <c r="BC17" s="16">
        <f t="shared" si="24"/>
        <v>10.09</v>
      </c>
      <c r="BD17" s="79">
        <f t="shared" si="25"/>
        <v>0.012000000000000455</v>
      </c>
      <c r="BE17" s="15">
        <f t="shared" si="26"/>
        <v>9.3963</v>
      </c>
      <c r="BF17" s="16">
        <f t="shared" si="27"/>
        <v>9.3728</v>
      </c>
      <c r="BG17" s="79">
        <f t="shared" si="28"/>
        <v>0.0235000000000003</v>
      </c>
      <c r="BH17" s="15">
        <f t="shared" si="29"/>
        <v>9.5515</v>
      </c>
      <c r="BI17" s="16">
        <f t="shared" si="30"/>
        <v>9.5269</v>
      </c>
      <c r="BJ17" s="79">
        <f t="shared" si="31"/>
        <v>0.024600000000001288</v>
      </c>
      <c r="BK17" s="15">
        <f t="shared" si="32"/>
        <v>9.3862</v>
      </c>
      <c r="BL17" s="16">
        <f t="shared" si="33"/>
        <v>9.3544</v>
      </c>
      <c r="BM17" s="79">
        <f t="shared" si="34"/>
        <v>0.031800000000000495</v>
      </c>
      <c r="BN17" s="15">
        <f t="shared" si="35"/>
        <v>9.1459</v>
      </c>
      <c r="BO17" s="16">
        <f t="shared" si="36"/>
        <v>9.113</v>
      </c>
      <c r="BP17" s="79">
        <f t="shared" si="37"/>
        <v>0.03289999999999971</v>
      </c>
      <c r="BQ17" s="15">
        <f t="shared" si="38"/>
        <v>9.5313</v>
      </c>
      <c r="BR17" s="16">
        <f t="shared" si="39"/>
        <v>9.5008</v>
      </c>
      <c r="BS17" s="79">
        <f t="shared" si="40"/>
        <v>0.03049999999999997</v>
      </c>
      <c r="BU17" s="8">
        <v>165</v>
      </c>
      <c r="BV17" s="15">
        <f t="shared" si="41"/>
        <v>9.6178</v>
      </c>
      <c r="BW17" s="16">
        <f t="shared" si="42"/>
        <v>9.5901</v>
      </c>
      <c r="BX17" s="79">
        <f t="shared" si="43"/>
        <v>0.027700000000001168</v>
      </c>
      <c r="BY17" s="15">
        <f t="shared" si="44"/>
        <v>10.018</v>
      </c>
      <c r="BZ17" s="16">
        <f t="shared" si="45"/>
        <v>9.9959</v>
      </c>
      <c r="CA17" s="79">
        <f t="shared" si="46"/>
        <v>0.02210000000000001</v>
      </c>
      <c r="CB17" s="15">
        <f t="shared" si="47"/>
        <v>10.558</v>
      </c>
      <c r="CC17" s="16">
        <f t="shared" si="48"/>
        <v>10.541</v>
      </c>
      <c r="CD17" s="79">
        <f t="shared" si="49"/>
        <v>0.01699999999999946</v>
      </c>
      <c r="CE17" s="15">
        <f t="shared" si="50"/>
        <v>10.784</v>
      </c>
      <c r="CF17" s="16">
        <f t="shared" si="51"/>
        <v>10.787</v>
      </c>
      <c r="CG17" s="79">
        <f t="shared" si="52"/>
        <v>-0.0030000000000001137</v>
      </c>
      <c r="CH17" s="15">
        <f t="shared" si="53"/>
        <v>10.636</v>
      </c>
      <c r="CI17" s="16">
        <f t="shared" si="54"/>
        <v>10.638</v>
      </c>
      <c r="CJ17" s="79">
        <f t="shared" si="55"/>
        <v>-0.002000000000000668</v>
      </c>
      <c r="CK17" s="15">
        <f t="shared" si="56"/>
        <v>11.375</v>
      </c>
      <c r="CL17" s="16">
        <f t="shared" si="57"/>
        <v>11.377</v>
      </c>
      <c r="CM17" s="79">
        <f t="shared" si="58"/>
        <v>-0.002000000000000668</v>
      </c>
      <c r="CN17" s="15">
        <f t="shared" si="59"/>
        <v>11.525</v>
      </c>
      <c r="CO17" s="16">
        <f t="shared" si="60"/>
        <v>11.526</v>
      </c>
      <c r="CP17" s="79">
        <f t="shared" si="61"/>
        <v>-0.0009999999999994458</v>
      </c>
    </row>
    <row r="18" spans="2:94" ht="15">
      <c r="B18">
        <v>166</v>
      </c>
      <c r="C18">
        <v>10.029</v>
      </c>
      <c r="D18">
        <v>10.016</v>
      </c>
      <c r="E18">
        <v>9.0634</v>
      </c>
      <c r="F18">
        <v>9.3036</v>
      </c>
      <c r="G18">
        <v>9.1466</v>
      </c>
      <c r="H18">
        <v>8.8475</v>
      </c>
      <c r="I18">
        <v>9.3834</v>
      </c>
      <c r="J18">
        <v>9.4714</v>
      </c>
      <c r="K18">
        <v>9.9148</v>
      </c>
      <c r="L18">
        <v>10.474</v>
      </c>
      <c r="M18">
        <v>10.695</v>
      </c>
      <c r="N18">
        <v>10.587</v>
      </c>
      <c r="O18">
        <v>11.334</v>
      </c>
      <c r="P18">
        <v>11.494</v>
      </c>
      <c r="R18">
        <v>166</v>
      </c>
      <c r="S18" s="83">
        <v>10.03</v>
      </c>
      <c r="T18" s="83">
        <v>10.027</v>
      </c>
      <c r="U18" s="83">
        <v>9.0849</v>
      </c>
      <c r="V18" s="83">
        <v>9.3267</v>
      </c>
      <c r="W18" s="83">
        <v>9.1777</v>
      </c>
      <c r="X18" s="83">
        <v>8.8791</v>
      </c>
      <c r="Y18" s="83">
        <v>9.4135</v>
      </c>
      <c r="Z18" s="83">
        <v>9.4982</v>
      </c>
      <c r="AA18" s="83">
        <v>9.9359</v>
      </c>
      <c r="AB18" s="83">
        <v>10.49</v>
      </c>
      <c r="AC18" s="83">
        <v>10.69</v>
      </c>
      <c r="AD18" s="83">
        <v>10.583</v>
      </c>
      <c r="AE18" s="83">
        <v>11.331</v>
      </c>
      <c r="AF18" s="83">
        <v>11.493</v>
      </c>
      <c r="AG18" s="2"/>
      <c r="AH18">
        <v>166</v>
      </c>
      <c r="AI18" s="71">
        <f t="shared" si="6"/>
        <v>0.0009999999999994458</v>
      </c>
      <c r="AJ18" s="71">
        <f t="shared" si="7"/>
        <v>0.010999999999999233</v>
      </c>
      <c r="AK18" s="71">
        <f t="shared" si="8"/>
        <v>0.02149999999999963</v>
      </c>
      <c r="AL18" s="71">
        <f t="shared" si="9"/>
        <v>0.02310000000000123</v>
      </c>
      <c r="AM18" s="71">
        <f t="shared" si="10"/>
        <v>0.03110000000000035</v>
      </c>
      <c r="AN18" s="71">
        <f t="shared" si="11"/>
        <v>0.031599999999999184</v>
      </c>
      <c r="AO18" s="71">
        <f t="shared" si="12"/>
        <v>0.030100000000000904</v>
      </c>
      <c r="AP18" s="71">
        <f t="shared" si="13"/>
        <v>0.02680000000000149</v>
      </c>
      <c r="AQ18" s="71">
        <f t="shared" si="14"/>
        <v>0.021100000000000563</v>
      </c>
      <c r="AR18" s="71">
        <f t="shared" si="15"/>
        <v>0.016000000000000014</v>
      </c>
      <c r="AS18" s="71">
        <f t="shared" si="16"/>
        <v>-0.005000000000000782</v>
      </c>
      <c r="AT18" s="71">
        <f t="shared" si="17"/>
        <v>-0.0039999999999995595</v>
      </c>
      <c r="AU18" s="71">
        <f t="shared" si="18"/>
        <v>-0.0030000000000001137</v>
      </c>
      <c r="AV18" s="71">
        <f t="shared" si="19"/>
        <v>-0.0009999999999994458</v>
      </c>
      <c r="AX18" s="8">
        <v>166</v>
      </c>
      <c r="AY18" s="15">
        <f t="shared" si="20"/>
        <v>10.03</v>
      </c>
      <c r="AZ18" s="16">
        <f t="shared" si="21"/>
        <v>10.029</v>
      </c>
      <c r="BA18" s="79">
        <f t="shared" si="22"/>
        <v>0.0009999999999994458</v>
      </c>
      <c r="BB18" s="15">
        <f t="shared" si="23"/>
        <v>10.027</v>
      </c>
      <c r="BC18" s="16">
        <f t="shared" si="24"/>
        <v>10.016</v>
      </c>
      <c r="BD18" s="79">
        <f t="shared" si="25"/>
        <v>0.010999999999999233</v>
      </c>
      <c r="BE18" s="15">
        <f t="shared" si="26"/>
        <v>9.0849</v>
      </c>
      <c r="BF18" s="16">
        <f t="shared" si="27"/>
        <v>9.0634</v>
      </c>
      <c r="BG18" s="79">
        <f t="shared" si="28"/>
        <v>0.02149999999999963</v>
      </c>
      <c r="BH18" s="15">
        <f t="shared" si="29"/>
        <v>9.3267</v>
      </c>
      <c r="BI18" s="16">
        <f t="shared" si="30"/>
        <v>9.3036</v>
      </c>
      <c r="BJ18" s="79">
        <f t="shared" si="31"/>
        <v>0.02310000000000123</v>
      </c>
      <c r="BK18" s="15">
        <f t="shared" si="32"/>
        <v>9.1777</v>
      </c>
      <c r="BL18" s="16">
        <f t="shared" si="33"/>
        <v>9.1466</v>
      </c>
      <c r="BM18" s="79">
        <f t="shared" si="34"/>
        <v>0.03110000000000035</v>
      </c>
      <c r="BN18" s="15">
        <f t="shared" si="35"/>
        <v>8.8791</v>
      </c>
      <c r="BO18" s="16">
        <f t="shared" si="36"/>
        <v>8.8475</v>
      </c>
      <c r="BP18" s="79">
        <f t="shared" si="37"/>
        <v>0.031599999999999184</v>
      </c>
      <c r="BQ18" s="15">
        <f t="shared" si="38"/>
        <v>9.4135</v>
      </c>
      <c r="BR18" s="16">
        <f t="shared" si="39"/>
        <v>9.3834</v>
      </c>
      <c r="BS18" s="79">
        <f t="shared" si="40"/>
        <v>0.030100000000000904</v>
      </c>
      <c r="BU18" s="8">
        <v>166</v>
      </c>
      <c r="BV18" s="15">
        <f t="shared" si="41"/>
        <v>9.4982</v>
      </c>
      <c r="BW18" s="16">
        <f t="shared" si="42"/>
        <v>9.4714</v>
      </c>
      <c r="BX18" s="79">
        <f t="shared" si="43"/>
        <v>0.02680000000000149</v>
      </c>
      <c r="BY18" s="15">
        <f t="shared" si="44"/>
        <v>9.9359</v>
      </c>
      <c r="BZ18" s="16">
        <f t="shared" si="45"/>
        <v>9.9148</v>
      </c>
      <c r="CA18" s="79">
        <f t="shared" si="46"/>
        <v>0.021100000000000563</v>
      </c>
      <c r="CB18" s="15">
        <f t="shared" si="47"/>
        <v>10.49</v>
      </c>
      <c r="CC18" s="16">
        <f t="shared" si="48"/>
        <v>10.474</v>
      </c>
      <c r="CD18" s="79">
        <f t="shared" si="49"/>
        <v>0.016000000000000014</v>
      </c>
      <c r="CE18" s="15">
        <f t="shared" si="50"/>
        <v>10.69</v>
      </c>
      <c r="CF18" s="16">
        <f t="shared" si="51"/>
        <v>10.695</v>
      </c>
      <c r="CG18" s="79">
        <f t="shared" si="52"/>
        <v>-0.005000000000000782</v>
      </c>
      <c r="CH18" s="15">
        <f t="shared" si="53"/>
        <v>10.583</v>
      </c>
      <c r="CI18" s="16">
        <f t="shared" si="54"/>
        <v>10.587</v>
      </c>
      <c r="CJ18" s="79">
        <f t="shared" si="55"/>
        <v>-0.0039999999999995595</v>
      </c>
      <c r="CK18" s="15">
        <f t="shared" si="56"/>
        <v>11.331</v>
      </c>
      <c r="CL18" s="16">
        <f t="shared" si="57"/>
        <v>11.334</v>
      </c>
      <c r="CM18" s="79">
        <f t="shared" si="58"/>
        <v>-0.0030000000000001137</v>
      </c>
      <c r="CN18" s="15">
        <f t="shared" si="59"/>
        <v>11.493</v>
      </c>
      <c r="CO18" s="16">
        <f t="shared" si="60"/>
        <v>11.494</v>
      </c>
      <c r="CP18" s="79">
        <f t="shared" si="61"/>
        <v>-0.0009999999999994458</v>
      </c>
    </row>
    <row r="19" spans="2:94" ht="15">
      <c r="B19">
        <v>167</v>
      </c>
      <c r="C19">
        <v>10.031</v>
      </c>
      <c r="D19">
        <v>9.9729</v>
      </c>
      <c r="E19">
        <v>8.8684</v>
      </c>
      <c r="F19">
        <v>9.0742</v>
      </c>
      <c r="G19">
        <v>8.9663</v>
      </c>
      <c r="H19">
        <v>8.6276</v>
      </c>
      <c r="I19">
        <v>9.2684</v>
      </c>
      <c r="J19">
        <v>9.3644</v>
      </c>
      <c r="K19">
        <v>9.8522</v>
      </c>
      <c r="L19">
        <v>10.42</v>
      </c>
      <c r="M19">
        <v>10.671</v>
      </c>
      <c r="N19">
        <v>10.581</v>
      </c>
      <c r="O19">
        <v>11.301</v>
      </c>
      <c r="P19">
        <v>11.478</v>
      </c>
      <c r="R19">
        <v>167</v>
      </c>
      <c r="S19" s="83">
        <v>10.03</v>
      </c>
      <c r="T19" s="83">
        <v>9.9833</v>
      </c>
      <c r="U19" s="83">
        <v>8.8869</v>
      </c>
      <c r="V19" s="83">
        <v>9.0948</v>
      </c>
      <c r="W19" s="83">
        <v>8.9965</v>
      </c>
      <c r="X19" s="83">
        <v>8.6572</v>
      </c>
      <c r="Y19" s="83">
        <v>9.2973</v>
      </c>
      <c r="Z19" s="83">
        <v>9.389</v>
      </c>
      <c r="AA19" s="83">
        <v>9.8724</v>
      </c>
      <c r="AB19" s="83">
        <v>10.436</v>
      </c>
      <c r="AC19" s="83">
        <v>10.667</v>
      </c>
      <c r="AD19" s="83">
        <v>10.577</v>
      </c>
      <c r="AE19" s="83">
        <v>11.299</v>
      </c>
      <c r="AF19" s="83">
        <v>11.476</v>
      </c>
      <c r="AG19" s="2"/>
      <c r="AH19">
        <v>167</v>
      </c>
      <c r="AI19" s="71">
        <f t="shared" si="6"/>
        <v>-0.0010000000000012221</v>
      </c>
      <c r="AJ19" s="71">
        <f t="shared" si="7"/>
        <v>0.010400000000000631</v>
      </c>
      <c r="AK19" s="71">
        <f t="shared" si="8"/>
        <v>0.018500000000001293</v>
      </c>
      <c r="AL19" s="71">
        <f t="shared" si="9"/>
        <v>0.02059999999999995</v>
      </c>
      <c r="AM19" s="71">
        <f t="shared" si="10"/>
        <v>0.030199999999998894</v>
      </c>
      <c r="AN19" s="71">
        <f t="shared" si="11"/>
        <v>0.029600000000000293</v>
      </c>
      <c r="AO19" s="71">
        <f t="shared" si="12"/>
        <v>0.028900000000000148</v>
      </c>
      <c r="AP19" s="71">
        <f t="shared" si="13"/>
        <v>0.02459999999999951</v>
      </c>
      <c r="AQ19" s="71">
        <f t="shared" si="14"/>
        <v>0.020200000000000884</v>
      </c>
      <c r="AR19" s="71">
        <f t="shared" si="15"/>
        <v>0.016000000000000014</v>
      </c>
      <c r="AS19" s="71">
        <f t="shared" si="16"/>
        <v>-0.0039999999999995595</v>
      </c>
      <c r="AT19" s="71">
        <f t="shared" si="17"/>
        <v>-0.0039999999999995595</v>
      </c>
      <c r="AU19" s="71">
        <f t="shared" si="18"/>
        <v>-0.002000000000000668</v>
      </c>
      <c r="AV19" s="71">
        <f t="shared" si="19"/>
        <v>-0.0019999999999988916</v>
      </c>
      <c r="AX19" s="8">
        <v>167</v>
      </c>
      <c r="AY19" s="15">
        <f t="shared" si="20"/>
        <v>10.03</v>
      </c>
      <c r="AZ19" s="16">
        <f t="shared" si="21"/>
        <v>10.031</v>
      </c>
      <c r="BA19" s="79">
        <f t="shared" si="22"/>
        <v>-0.0010000000000012221</v>
      </c>
      <c r="BB19" s="15">
        <f t="shared" si="23"/>
        <v>9.9833</v>
      </c>
      <c r="BC19" s="16">
        <f t="shared" si="24"/>
        <v>9.9729</v>
      </c>
      <c r="BD19" s="79">
        <f t="shared" si="25"/>
        <v>0.010400000000000631</v>
      </c>
      <c r="BE19" s="15">
        <f t="shared" si="26"/>
        <v>8.8869</v>
      </c>
      <c r="BF19" s="16">
        <f t="shared" si="27"/>
        <v>8.8684</v>
      </c>
      <c r="BG19" s="79">
        <f t="shared" si="28"/>
        <v>0.018500000000001293</v>
      </c>
      <c r="BH19" s="15">
        <f t="shared" si="29"/>
        <v>9.0948</v>
      </c>
      <c r="BI19" s="16">
        <f t="shared" si="30"/>
        <v>9.0742</v>
      </c>
      <c r="BJ19" s="79">
        <f t="shared" si="31"/>
        <v>0.02059999999999995</v>
      </c>
      <c r="BK19" s="15">
        <f t="shared" si="32"/>
        <v>8.9965</v>
      </c>
      <c r="BL19" s="16">
        <f t="shared" si="33"/>
        <v>8.9663</v>
      </c>
      <c r="BM19" s="79">
        <f t="shared" si="34"/>
        <v>0.030199999999998894</v>
      </c>
      <c r="BN19" s="15">
        <f t="shared" si="35"/>
        <v>8.6572</v>
      </c>
      <c r="BO19" s="16">
        <f t="shared" si="36"/>
        <v>8.6276</v>
      </c>
      <c r="BP19" s="79">
        <f t="shared" si="37"/>
        <v>0.029600000000000293</v>
      </c>
      <c r="BQ19" s="15">
        <f t="shared" si="38"/>
        <v>9.2973</v>
      </c>
      <c r="BR19" s="16">
        <f t="shared" si="39"/>
        <v>9.2684</v>
      </c>
      <c r="BS19" s="79">
        <f t="shared" si="40"/>
        <v>0.028900000000000148</v>
      </c>
      <c r="BU19" s="8">
        <v>167</v>
      </c>
      <c r="BV19" s="15">
        <f t="shared" si="41"/>
        <v>9.389</v>
      </c>
      <c r="BW19" s="16">
        <f t="shared" si="42"/>
        <v>9.3644</v>
      </c>
      <c r="BX19" s="79">
        <f t="shared" si="43"/>
        <v>0.02459999999999951</v>
      </c>
      <c r="BY19" s="15">
        <f t="shared" si="44"/>
        <v>9.8724</v>
      </c>
      <c r="BZ19" s="16">
        <f t="shared" si="45"/>
        <v>9.8522</v>
      </c>
      <c r="CA19" s="79">
        <f t="shared" si="46"/>
        <v>0.020200000000000884</v>
      </c>
      <c r="CB19" s="15">
        <f t="shared" si="47"/>
        <v>10.436</v>
      </c>
      <c r="CC19" s="16">
        <f t="shared" si="48"/>
        <v>10.42</v>
      </c>
      <c r="CD19" s="79">
        <f t="shared" si="49"/>
        <v>0.016000000000000014</v>
      </c>
      <c r="CE19" s="15">
        <f t="shared" si="50"/>
        <v>10.667</v>
      </c>
      <c r="CF19" s="16">
        <f t="shared" si="51"/>
        <v>10.671</v>
      </c>
      <c r="CG19" s="79">
        <f t="shared" si="52"/>
        <v>-0.0039999999999995595</v>
      </c>
      <c r="CH19" s="15">
        <f t="shared" si="53"/>
        <v>10.577</v>
      </c>
      <c r="CI19" s="16">
        <f t="shared" si="54"/>
        <v>10.581</v>
      </c>
      <c r="CJ19" s="79">
        <f t="shared" si="55"/>
        <v>-0.0039999999999995595</v>
      </c>
      <c r="CK19" s="15">
        <f t="shared" si="56"/>
        <v>11.299</v>
      </c>
      <c r="CL19" s="16">
        <f t="shared" si="57"/>
        <v>11.301</v>
      </c>
      <c r="CM19" s="79">
        <f t="shared" si="58"/>
        <v>-0.002000000000000668</v>
      </c>
      <c r="CN19" s="15">
        <f t="shared" si="59"/>
        <v>11.476</v>
      </c>
      <c r="CO19" s="16">
        <f t="shared" si="60"/>
        <v>11.478</v>
      </c>
      <c r="CP19" s="79">
        <f t="shared" si="61"/>
        <v>-0.0019999999999988916</v>
      </c>
    </row>
    <row r="20" spans="2:94" ht="15">
      <c r="B20">
        <v>168</v>
      </c>
      <c r="C20">
        <v>10.098</v>
      </c>
      <c r="D20">
        <v>9.9036</v>
      </c>
      <c r="E20">
        <v>8.5823</v>
      </c>
      <c r="F20">
        <v>8.635</v>
      </c>
      <c r="G20">
        <v>8.61</v>
      </c>
      <c r="H20">
        <v>8.2006</v>
      </c>
      <c r="I20">
        <v>9.1107</v>
      </c>
      <c r="J20">
        <v>9.2336</v>
      </c>
      <c r="K20">
        <v>9.7756</v>
      </c>
      <c r="L20">
        <v>10.358</v>
      </c>
      <c r="M20">
        <v>10.643</v>
      </c>
      <c r="N20">
        <v>10.565</v>
      </c>
      <c r="O20">
        <v>11.265</v>
      </c>
      <c r="P20">
        <v>11.465</v>
      </c>
      <c r="R20">
        <v>168</v>
      </c>
      <c r="S20" s="83">
        <v>10.105</v>
      </c>
      <c r="T20" s="83">
        <v>9.9134</v>
      </c>
      <c r="U20" s="83">
        <v>8.5942</v>
      </c>
      <c r="V20" s="83">
        <v>8.6525</v>
      </c>
      <c r="W20" s="83">
        <v>8.6354</v>
      </c>
      <c r="X20" s="83">
        <v>8.2299</v>
      </c>
      <c r="Y20" s="83">
        <v>9.1389</v>
      </c>
      <c r="Z20" s="83">
        <v>9.2562</v>
      </c>
      <c r="AA20" s="83">
        <v>9.7951</v>
      </c>
      <c r="AB20" s="83">
        <v>10.373</v>
      </c>
      <c r="AC20" s="83">
        <v>10.637</v>
      </c>
      <c r="AD20" s="83">
        <v>10.561</v>
      </c>
      <c r="AE20" s="83">
        <v>11.262</v>
      </c>
      <c r="AF20" s="83">
        <v>11.464</v>
      </c>
      <c r="AG20" s="2"/>
      <c r="AH20">
        <v>168</v>
      </c>
      <c r="AI20" s="71">
        <f t="shared" si="6"/>
        <v>0.006999999999999673</v>
      </c>
      <c r="AJ20" s="71">
        <f t="shared" si="7"/>
        <v>0.009799999999998477</v>
      </c>
      <c r="AK20" s="71">
        <f t="shared" si="8"/>
        <v>0.011900000000000688</v>
      </c>
      <c r="AL20" s="71">
        <f t="shared" si="9"/>
        <v>0.01750000000000007</v>
      </c>
      <c r="AM20" s="71">
        <f t="shared" si="10"/>
        <v>0.0254000000000012</v>
      </c>
      <c r="AN20" s="71">
        <f t="shared" si="11"/>
        <v>0.029300000000000992</v>
      </c>
      <c r="AO20" s="71">
        <f t="shared" si="12"/>
        <v>0.028200000000000003</v>
      </c>
      <c r="AP20" s="71">
        <f t="shared" si="13"/>
        <v>0.02260000000000062</v>
      </c>
      <c r="AQ20" s="71">
        <f t="shared" si="14"/>
        <v>0.019499999999998963</v>
      </c>
      <c r="AR20" s="71">
        <f t="shared" si="15"/>
        <v>0.014999999999998792</v>
      </c>
      <c r="AS20" s="71">
        <f t="shared" si="16"/>
        <v>-0.006000000000000227</v>
      </c>
      <c r="AT20" s="71">
        <f t="shared" si="17"/>
        <v>-0.0039999999999995595</v>
      </c>
      <c r="AU20" s="71">
        <f t="shared" si="18"/>
        <v>-0.0030000000000001137</v>
      </c>
      <c r="AV20" s="71">
        <f t="shared" si="19"/>
        <v>-0.0009999999999994458</v>
      </c>
      <c r="AX20" s="8">
        <v>168</v>
      </c>
      <c r="AY20" s="15">
        <f t="shared" si="20"/>
        <v>10.105</v>
      </c>
      <c r="AZ20" s="16">
        <f t="shared" si="21"/>
        <v>10.098</v>
      </c>
      <c r="BA20" s="79">
        <f t="shared" si="22"/>
        <v>0.006999999999999673</v>
      </c>
      <c r="BB20" s="15">
        <f t="shared" si="23"/>
        <v>9.9134</v>
      </c>
      <c r="BC20" s="16">
        <f t="shared" si="24"/>
        <v>9.9036</v>
      </c>
      <c r="BD20" s="79">
        <f t="shared" si="25"/>
        <v>0.009799999999998477</v>
      </c>
      <c r="BE20" s="15">
        <f t="shared" si="26"/>
        <v>8.5942</v>
      </c>
      <c r="BF20" s="16">
        <f t="shared" si="27"/>
        <v>8.5823</v>
      </c>
      <c r="BG20" s="79">
        <f t="shared" si="28"/>
        <v>0.011900000000000688</v>
      </c>
      <c r="BH20" s="15">
        <f t="shared" si="29"/>
        <v>8.6525</v>
      </c>
      <c r="BI20" s="16">
        <f t="shared" si="30"/>
        <v>8.635</v>
      </c>
      <c r="BJ20" s="79">
        <f t="shared" si="31"/>
        <v>0.01750000000000007</v>
      </c>
      <c r="BK20" s="15">
        <f t="shared" si="32"/>
        <v>8.6354</v>
      </c>
      <c r="BL20" s="16">
        <f t="shared" si="33"/>
        <v>8.61</v>
      </c>
      <c r="BM20" s="79">
        <f t="shared" si="34"/>
        <v>0.0254000000000012</v>
      </c>
      <c r="BN20" s="15">
        <f t="shared" si="35"/>
        <v>8.2299</v>
      </c>
      <c r="BO20" s="16">
        <f t="shared" si="36"/>
        <v>8.2006</v>
      </c>
      <c r="BP20" s="79">
        <f t="shared" si="37"/>
        <v>0.029300000000000992</v>
      </c>
      <c r="BQ20" s="15">
        <f t="shared" si="38"/>
        <v>9.1389</v>
      </c>
      <c r="BR20" s="16">
        <f t="shared" si="39"/>
        <v>9.1107</v>
      </c>
      <c r="BS20" s="79">
        <f t="shared" si="40"/>
        <v>0.028200000000000003</v>
      </c>
      <c r="BU20" s="8">
        <v>168</v>
      </c>
      <c r="BV20" s="15">
        <f t="shared" si="41"/>
        <v>9.2562</v>
      </c>
      <c r="BW20" s="16">
        <f t="shared" si="42"/>
        <v>9.2336</v>
      </c>
      <c r="BX20" s="79">
        <f t="shared" si="43"/>
        <v>0.02260000000000062</v>
      </c>
      <c r="BY20" s="15">
        <f t="shared" si="44"/>
        <v>9.7951</v>
      </c>
      <c r="BZ20" s="16">
        <f t="shared" si="45"/>
        <v>9.7756</v>
      </c>
      <c r="CA20" s="79">
        <f t="shared" si="46"/>
        <v>0.019499999999998963</v>
      </c>
      <c r="CB20" s="15">
        <f t="shared" si="47"/>
        <v>10.373</v>
      </c>
      <c r="CC20" s="16">
        <f t="shared" si="48"/>
        <v>10.358</v>
      </c>
      <c r="CD20" s="79">
        <f t="shared" si="49"/>
        <v>0.014999999999998792</v>
      </c>
      <c r="CE20" s="15">
        <f t="shared" si="50"/>
        <v>10.637</v>
      </c>
      <c r="CF20" s="16">
        <f t="shared" si="51"/>
        <v>10.643</v>
      </c>
      <c r="CG20" s="79">
        <f t="shared" si="52"/>
        <v>-0.006000000000000227</v>
      </c>
      <c r="CH20" s="15">
        <f t="shared" si="53"/>
        <v>10.561</v>
      </c>
      <c r="CI20" s="16">
        <f t="shared" si="54"/>
        <v>10.565</v>
      </c>
      <c r="CJ20" s="79">
        <f t="shared" si="55"/>
        <v>-0.0039999999999995595</v>
      </c>
      <c r="CK20" s="15">
        <f t="shared" si="56"/>
        <v>11.262</v>
      </c>
      <c r="CL20" s="16">
        <f t="shared" si="57"/>
        <v>11.265</v>
      </c>
      <c r="CM20" s="79">
        <f t="shared" si="58"/>
        <v>-0.0030000000000001137</v>
      </c>
      <c r="CN20" s="15">
        <f t="shared" si="59"/>
        <v>11.464</v>
      </c>
      <c r="CO20" s="16">
        <f t="shared" si="60"/>
        <v>11.465</v>
      </c>
      <c r="CP20" s="79">
        <f t="shared" si="61"/>
        <v>-0.0009999999999994458</v>
      </c>
    </row>
    <row r="21" spans="2:94" ht="15">
      <c r="B21">
        <v>169</v>
      </c>
      <c r="C21">
        <v>10.152</v>
      </c>
      <c r="D21">
        <v>9.8074</v>
      </c>
      <c r="E21">
        <v>8.4169</v>
      </c>
      <c r="F21">
        <v>8.3728</v>
      </c>
      <c r="G21">
        <v>8.357</v>
      </c>
      <c r="H21">
        <v>7.9239</v>
      </c>
      <c r="I21">
        <v>8.9032</v>
      </c>
      <c r="J21">
        <v>9.1334</v>
      </c>
      <c r="K21">
        <v>9.7011</v>
      </c>
      <c r="L21">
        <v>10.281</v>
      </c>
      <c r="M21">
        <v>10.663</v>
      </c>
      <c r="N21">
        <v>10.549</v>
      </c>
      <c r="O21">
        <v>11.11</v>
      </c>
      <c r="P21">
        <v>11.433</v>
      </c>
      <c r="R21">
        <v>169</v>
      </c>
      <c r="S21" s="83">
        <v>10.161</v>
      </c>
      <c r="T21" s="83">
        <v>9.8195</v>
      </c>
      <c r="U21" s="83">
        <v>8.4257</v>
      </c>
      <c r="V21" s="83">
        <v>8.3878</v>
      </c>
      <c r="W21" s="83">
        <v>8.3786</v>
      </c>
      <c r="X21" s="83">
        <v>7.9513</v>
      </c>
      <c r="Y21" s="83">
        <v>8.9344</v>
      </c>
      <c r="Z21" s="83">
        <v>9.1551</v>
      </c>
      <c r="AA21" s="83">
        <v>9.72</v>
      </c>
      <c r="AB21" s="83">
        <v>10.297</v>
      </c>
      <c r="AC21" s="83">
        <v>10.658</v>
      </c>
      <c r="AD21" s="83">
        <v>10.543</v>
      </c>
      <c r="AE21" s="83">
        <v>11.107</v>
      </c>
      <c r="AF21" s="83">
        <v>11.431</v>
      </c>
      <c r="AG21" s="2"/>
      <c r="AH21">
        <v>169</v>
      </c>
      <c r="AI21" s="71">
        <f t="shared" si="6"/>
        <v>0.009000000000000341</v>
      </c>
      <c r="AJ21" s="71">
        <f t="shared" si="7"/>
        <v>0.012100000000000222</v>
      </c>
      <c r="AK21" s="71">
        <f t="shared" si="8"/>
        <v>0.008800000000000807</v>
      </c>
      <c r="AL21" s="71">
        <f t="shared" si="9"/>
        <v>0.015000000000000568</v>
      </c>
      <c r="AM21" s="71">
        <f t="shared" si="10"/>
        <v>0.021600000000001174</v>
      </c>
      <c r="AN21" s="71">
        <f t="shared" si="11"/>
        <v>0.02740000000000009</v>
      </c>
      <c r="AO21" s="71">
        <f t="shared" si="12"/>
        <v>0.031200000000000117</v>
      </c>
      <c r="AP21" s="71">
        <f t="shared" si="13"/>
        <v>0.021699999999999164</v>
      </c>
      <c r="AQ21" s="71">
        <f t="shared" si="14"/>
        <v>0.01890000000000036</v>
      </c>
      <c r="AR21" s="71">
        <f t="shared" si="15"/>
        <v>0.016000000000000014</v>
      </c>
      <c r="AS21" s="71">
        <f t="shared" si="16"/>
        <v>-0.005000000000000782</v>
      </c>
      <c r="AT21" s="71">
        <f t="shared" si="17"/>
        <v>-0.006000000000000227</v>
      </c>
      <c r="AU21" s="71">
        <f t="shared" si="18"/>
        <v>-0.0030000000000001137</v>
      </c>
      <c r="AV21" s="71">
        <f t="shared" si="19"/>
        <v>-0.002000000000000668</v>
      </c>
      <c r="AX21" s="8">
        <v>169</v>
      </c>
      <c r="AY21" s="15">
        <f t="shared" si="20"/>
        <v>10.161</v>
      </c>
      <c r="AZ21" s="16">
        <f t="shared" si="21"/>
        <v>10.152</v>
      </c>
      <c r="BA21" s="79">
        <f t="shared" si="22"/>
        <v>0.009000000000000341</v>
      </c>
      <c r="BB21" s="15">
        <f t="shared" si="23"/>
        <v>9.8195</v>
      </c>
      <c r="BC21" s="16">
        <f t="shared" si="24"/>
        <v>9.8074</v>
      </c>
      <c r="BD21" s="79">
        <f t="shared" si="25"/>
        <v>0.012100000000000222</v>
      </c>
      <c r="BE21" s="15">
        <f t="shared" si="26"/>
        <v>8.4257</v>
      </c>
      <c r="BF21" s="16">
        <f t="shared" si="27"/>
        <v>8.4169</v>
      </c>
      <c r="BG21" s="79">
        <f t="shared" si="28"/>
        <v>0.008800000000000807</v>
      </c>
      <c r="BH21" s="15">
        <f t="shared" si="29"/>
        <v>8.3878</v>
      </c>
      <c r="BI21" s="16">
        <f t="shared" si="30"/>
        <v>8.3728</v>
      </c>
      <c r="BJ21" s="79">
        <f t="shared" si="31"/>
        <v>0.015000000000000568</v>
      </c>
      <c r="BK21" s="15">
        <f t="shared" si="32"/>
        <v>8.3786</v>
      </c>
      <c r="BL21" s="16">
        <f t="shared" si="33"/>
        <v>8.357</v>
      </c>
      <c r="BM21" s="79">
        <f t="shared" si="34"/>
        <v>0.021600000000001174</v>
      </c>
      <c r="BN21" s="15">
        <f t="shared" si="35"/>
        <v>7.9513</v>
      </c>
      <c r="BO21" s="16">
        <f t="shared" si="36"/>
        <v>7.9239</v>
      </c>
      <c r="BP21" s="79">
        <f t="shared" si="37"/>
        <v>0.02740000000000009</v>
      </c>
      <c r="BQ21" s="15">
        <f t="shared" si="38"/>
        <v>8.9344</v>
      </c>
      <c r="BR21" s="16">
        <f t="shared" si="39"/>
        <v>8.9032</v>
      </c>
      <c r="BS21" s="79">
        <f t="shared" si="40"/>
        <v>0.031200000000000117</v>
      </c>
      <c r="BU21" s="8">
        <v>169</v>
      </c>
      <c r="BV21" s="15">
        <f t="shared" si="41"/>
        <v>9.1551</v>
      </c>
      <c r="BW21" s="16">
        <f t="shared" si="42"/>
        <v>9.1334</v>
      </c>
      <c r="BX21" s="79">
        <f t="shared" si="43"/>
        <v>0.021699999999999164</v>
      </c>
      <c r="BY21" s="15">
        <f t="shared" si="44"/>
        <v>9.72</v>
      </c>
      <c r="BZ21" s="16">
        <f t="shared" si="45"/>
        <v>9.7011</v>
      </c>
      <c r="CA21" s="79">
        <f t="shared" si="46"/>
        <v>0.01890000000000036</v>
      </c>
      <c r="CB21" s="15">
        <f t="shared" si="47"/>
        <v>10.297</v>
      </c>
      <c r="CC21" s="16">
        <f t="shared" si="48"/>
        <v>10.281</v>
      </c>
      <c r="CD21" s="79">
        <f t="shared" si="49"/>
        <v>0.016000000000000014</v>
      </c>
      <c r="CE21" s="15">
        <f t="shared" si="50"/>
        <v>10.658</v>
      </c>
      <c r="CF21" s="16">
        <f t="shared" si="51"/>
        <v>10.663</v>
      </c>
      <c r="CG21" s="79">
        <f t="shared" si="52"/>
        <v>-0.005000000000000782</v>
      </c>
      <c r="CH21" s="15">
        <f t="shared" si="53"/>
        <v>10.543</v>
      </c>
      <c r="CI21" s="16">
        <f t="shared" si="54"/>
        <v>10.549</v>
      </c>
      <c r="CJ21" s="79">
        <f t="shared" si="55"/>
        <v>-0.006000000000000227</v>
      </c>
      <c r="CK21" s="15">
        <f t="shared" si="56"/>
        <v>11.107</v>
      </c>
      <c r="CL21" s="16">
        <f t="shared" si="57"/>
        <v>11.11</v>
      </c>
      <c r="CM21" s="79">
        <f t="shared" si="58"/>
        <v>-0.0030000000000001137</v>
      </c>
      <c r="CN21" s="15">
        <f t="shared" si="59"/>
        <v>11.431</v>
      </c>
      <c r="CO21" s="16">
        <f t="shared" si="60"/>
        <v>11.433</v>
      </c>
      <c r="CP21" s="79">
        <f t="shared" si="61"/>
        <v>-0.002000000000000668</v>
      </c>
    </row>
    <row r="22" spans="2:94" ht="15">
      <c r="B22">
        <v>170</v>
      </c>
      <c r="C22">
        <v>10.175</v>
      </c>
      <c r="D22">
        <v>9.7063</v>
      </c>
      <c r="E22">
        <v>8.3712</v>
      </c>
      <c r="F22">
        <v>8.2355</v>
      </c>
      <c r="G22">
        <v>8.2173</v>
      </c>
      <c r="H22">
        <v>7.7116</v>
      </c>
      <c r="I22">
        <v>8.6463</v>
      </c>
      <c r="J22">
        <v>9.0068</v>
      </c>
      <c r="K22">
        <v>9.5973</v>
      </c>
      <c r="L22">
        <v>10.168</v>
      </c>
      <c r="M22">
        <v>10.629</v>
      </c>
      <c r="N22">
        <v>10.507</v>
      </c>
      <c r="O22">
        <v>10.917</v>
      </c>
      <c r="P22">
        <v>11.371</v>
      </c>
      <c r="R22">
        <v>170</v>
      </c>
      <c r="S22" s="83">
        <v>10.177</v>
      </c>
      <c r="T22" s="83">
        <v>9.7118</v>
      </c>
      <c r="U22" s="83">
        <v>8.3813</v>
      </c>
      <c r="V22" s="83">
        <v>8.2506</v>
      </c>
      <c r="W22" s="83">
        <v>8.2355</v>
      </c>
      <c r="X22" s="83">
        <v>7.7373</v>
      </c>
      <c r="Y22" s="83">
        <v>8.6774</v>
      </c>
      <c r="Z22" s="83">
        <v>9.0272</v>
      </c>
      <c r="AA22" s="83">
        <v>9.6151</v>
      </c>
      <c r="AB22" s="83">
        <v>10.183</v>
      </c>
      <c r="AC22" s="83">
        <v>10.624</v>
      </c>
      <c r="AD22" s="83">
        <v>10.501</v>
      </c>
      <c r="AE22" s="83">
        <v>10.914</v>
      </c>
      <c r="AF22" s="83">
        <v>11.369</v>
      </c>
      <c r="AG22" s="2"/>
      <c r="AH22">
        <v>170</v>
      </c>
      <c r="AI22" s="71">
        <f t="shared" si="6"/>
        <v>0.0019999999999988916</v>
      </c>
      <c r="AJ22" s="71">
        <f t="shared" si="7"/>
        <v>0.005499999999999616</v>
      </c>
      <c r="AK22" s="71">
        <f t="shared" si="8"/>
        <v>0.010099999999999554</v>
      </c>
      <c r="AL22" s="71">
        <f t="shared" si="9"/>
        <v>0.015100000000000335</v>
      </c>
      <c r="AM22" s="71">
        <f t="shared" si="10"/>
        <v>0.018200000000000216</v>
      </c>
      <c r="AN22" s="71">
        <f t="shared" si="11"/>
        <v>0.0257000000000005</v>
      </c>
      <c r="AO22" s="71">
        <f t="shared" si="12"/>
        <v>0.03110000000000035</v>
      </c>
      <c r="AP22" s="71">
        <f t="shared" si="13"/>
        <v>0.020400000000000418</v>
      </c>
      <c r="AQ22" s="71">
        <f t="shared" si="14"/>
        <v>0.017799999999999372</v>
      </c>
      <c r="AR22" s="71">
        <f t="shared" si="15"/>
        <v>0.015000000000000568</v>
      </c>
      <c r="AS22" s="71">
        <f t="shared" si="16"/>
        <v>-0.004999999999999005</v>
      </c>
      <c r="AT22" s="71">
        <f t="shared" si="17"/>
        <v>-0.006000000000000227</v>
      </c>
      <c r="AU22" s="71">
        <f t="shared" si="18"/>
        <v>-0.0030000000000001137</v>
      </c>
      <c r="AV22" s="71">
        <f t="shared" si="19"/>
        <v>-0.002000000000000668</v>
      </c>
      <c r="AX22" s="8">
        <v>170</v>
      </c>
      <c r="AY22" s="15">
        <f t="shared" si="20"/>
        <v>10.177</v>
      </c>
      <c r="AZ22" s="16">
        <f t="shared" si="21"/>
        <v>10.175</v>
      </c>
      <c r="BA22" s="79">
        <f t="shared" si="22"/>
        <v>0.0019999999999988916</v>
      </c>
      <c r="BB22" s="15">
        <f t="shared" si="23"/>
        <v>9.7118</v>
      </c>
      <c r="BC22" s="16">
        <f t="shared" si="24"/>
        <v>9.7063</v>
      </c>
      <c r="BD22" s="79">
        <f t="shared" si="25"/>
        <v>0.005499999999999616</v>
      </c>
      <c r="BE22" s="15">
        <f t="shared" si="26"/>
        <v>8.3813</v>
      </c>
      <c r="BF22" s="16">
        <f t="shared" si="27"/>
        <v>8.3712</v>
      </c>
      <c r="BG22" s="79">
        <f t="shared" si="28"/>
        <v>0.010099999999999554</v>
      </c>
      <c r="BH22" s="15">
        <f t="shared" si="29"/>
        <v>8.2506</v>
      </c>
      <c r="BI22" s="16">
        <f t="shared" si="30"/>
        <v>8.2355</v>
      </c>
      <c r="BJ22" s="79">
        <f t="shared" si="31"/>
        <v>0.015100000000000335</v>
      </c>
      <c r="BK22" s="15">
        <f t="shared" si="32"/>
        <v>8.2355</v>
      </c>
      <c r="BL22" s="16">
        <f t="shared" si="33"/>
        <v>8.2173</v>
      </c>
      <c r="BM22" s="79">
        <f t="shared" si="34"/>
        <v>0.018200000000000216</v>
      </c>
      <c r="BN22" s="15">
        <f t="shared" si="35"/>
        <v>7.7373</v>
      </c>
      <c r="BO22" s="16">
        <f t="shared" si="36"/>
        <v>7.7116</v>
      </c>
      <c r="BP22" s="79">
        <f t="shared" si="37"/>
        <v>0.0257000000000005</v>
      </c>
      <c r="BQ22" s="15">
        <f t="shared" si="38"/>
        <v>8.6774</v>
      </c>
      <c r="BR22" s="16">
        <f t="shared" si="39"/>
        <v>8.6463</v>
      </c>
      <c r="BS22" s="79">
        <f t="shared" si="40"/>
        <v>0.03110000000000035</v>
      </c>
      <c r="BU22" s="8">
        <v>170</v>
      </c>
      <c r="BV22" s="15">
        <f t="shared" si="41"/>
        <v>9.0272</v>
      </c>
      <c r="BW22" s="16">
        <f t="shared" si="42"/>
        <v>9.0068</v>
      </c>
      <c r="BX22" s="79">
        <f t="shared" si="43"/>
        <v>0.020400000000000418</v>
      </c>
      <c r="BY22" s="15">
        <f t="shared" si="44"/>
        <v>9.6151</v>
      </c>
      <c r="BZ22" s="16">
        <f t="shared" si="45"/>
        <v>9.5973</v>
      </c>
      <c r="CA22" s="79">
        <f t="shared" si="46"/>
        <v>0.017799999999999372</v>
      </c>
      <c r="CB22" s="15">
        <f t="shared" si="47"/>
        <v>10.183</v>
      </c>
      <c r="CC22" s="16">
        <f t="shared" si="48"/>
        <v>10.168</v>
      </c>
      <c r="CD22" s="79">
        <f t="shared" si="49"/>
        <v>0.015000000000000568</v>
      </c>
      <c r="CE22" s="15">
        <f t="shared" si="50"/>
        <v>10.624</v>
      </c>
      <c r="CF22" s="16">
        <f t="shared" si="51"/>
        <v>10.629</v>
      </c>
      <c r="CG22" s="79">
        <f t="shared" si="52"/>
        <v>-0.004999999999999005</v>
      </c>
      <c r="CH22" s="15">
        <f t="shared" si="53"/>
        <v>10.501</v>
      </c>
      <c r="CI22" s="16">
        <f t="shared" si="54"/>
        <v>10.507</v>
      </c>
      <c r="CJ22" s="79">
        <f t="shared" si="55"/>
        <v>-0.006000000000000227</v>
      </c>
      <c r="CK22" s="15">
        <f t="shared" si="56"/>
        <v>10.914</v>
      </c>
      <c r="CL22" s="16">
        <f t="shared" si="57"/>
        <v>10.917</v>
      </c>
      <c r="CM22" s="79">
        <f t="shared" si="58"/>
        <v>-0.0030000000000001137</v>
      </c>
      <c r="CN22" s="15">
        <f t="shared" si="59"/>
        <v>11.369</v>
      </c>
      <c r="CO22" s="16">
        <f t="shared" si="60"/>
        <v>11.371</v>
      </c>
      <c r="CP22" s="79">
        <f t="shared" si="61"/>
        <v>-0.002000000000000668</v>
      </c>
    </row>
    <row r="23" spans="2:94" ht="15">
      <c r="B23">
        <v>171</v>
      </c>
      <c r="C23">
        <v>10.167</v>
      </c>
      <c r="D23">
        <v>9.647</v>
      </c>
      <c r="E23">
        <v>8.3979</v>
      </c>
      <c r="F23">
        <v>8.1729</v>
      </c>
      <c r="G23">
        <v>8.1121</v>
      </c>
      <c r="H23">
        <v>7.552</v>
      </c>
      <c r="I23">
        <v>8.4213</v>
      </c>
      <c r="J23">
        <v>8.8618</v>
      </c>
      <c r="K23">
        <v>9.4812</v>
      </c>
      <c r="L23">
        <v>10.06</v>
      </c>
      <c r="M23">
        <v>10.541</v>
      </c>
      <c r="N23">
        <v>10.443</v>
      </c>
      <c r="O23">
        <v>10.919</v>
      </c>
      <c r="P23">
        <v>11.312</v>
      </c>
      <c r="R23">
        <v>171</v>
      </c>
      <c r="S23" s="83">
        <v>10.163</v>
      </c>
      <c r="T23" s="83">
        <v>9.6505</v>
      </c>
      <c r="U23" s="83">
        <v>8.4086</v>
      </c>
      <c r="V23" s="83">
        <v>8.1876</v>
      </c>
      <c r="W23" s="83">
        <v>8.1282</v>
      </c>
      <c r="X23" s="83">
        <v>7.5733</v>
      </c>
      <c r="Y23" s="83">
        <v>8.4504</v>
      </c>
      <c r="Z23" s="83">
        <v>8.8807</v>
      </c>
      <c r="AA23" s="83">
        <v>9.4979</v>
      </c>
      <c r="AB23" s="83">
        <v>10.074</v>
      </c>
      <c r="AC23" s="83">
        <v>10.537</v>
      </c>
      <c r="AD23" s="83">
        <v>10.437</v>
      </c>
      <c r="AE23" s="83">
        <v>10.915</v>
      </c>
      <c r="AF23" s="83">
        <v>11.31</v>
      </c>
      <c r="AG23" s="2"/>
      <c r="AH23">
        <v>171</v>
      </c>
      <c r="AI23" s="71">
        <f t="shared" si="6"/>
        <v>-0.0039999999999995595</v>
      </c>
      <c r="AJ23" s="71">
        <f t="shared" si="7"/>
        <v>0.0034999999999989484</v>
      </c>
      <c r="AK23" s="71">
        <f t="shared" si="8"/>
        <v>0.010699999999999932</v>
      </c>
      <c r="AL23" s="71">
        <f t="shared" si="9"/>
        <v>0.014699999999999491</v>
      </c>
      <c r="AM23" s="71">
        <f t="shared" si="10"/>
        <v>0.01609999999999978</v>
      </c>
      <c r="AN23" s="71">
        <f t="shared" si="11"/>
        <v>0.021300000000000097</v>
      </c>
      <c r="AO23" s="71">
        <f t="shared" si="12"/>
        <v>0.02909999999999968</v>
      </c>
      <c r="AP23" s="71">
        <f t="shared" si="13"/>
        <v>0.018899999999998585</v>
      </c>
      <c r="AQ23" s="71">
        <f t="shared" si="14"/>
        <v>0.01670000000000016</v>
      </c>
      <c r="AR23" s="71">
        <f t="shared" si="15"/>
        <v>0.013999999999999346</v>
      </c>
      <c r="AS23" s="71">
        <f t="shared" si="16"/>
        <v>-0.0039999999999995595</v>
      </c>
      <c r="AT23" s="71">
        <f t="shared" si="17"/>
        <v>-0.006000000000000227</v>
      </c>
      <c r="AU23" s="71">
        <f t="shared" si="18"/>
        <v>-0.004000000000001336</v>
      </c>
      <c r="AV23" s="71">
        <f t="shared" si="19"/>
        <v>-0.0019999999999988916</v>
      </c>
      <c r="AX23" s="8">
        <v>171</v>
      </c>
      <c r="AY23" s="15">
        <f t="shared" si="20"/>
        <v>10.163</v>
      </c>
      <c r="AZ23" s="16">
        <f t="shared" si="21"/>
        <v>10.167</v>
      </c>
      <c r="BA23" s="79">
        <f t="shared" si="22"/>
        <v>-0.0039999999999995595</v>
      </c>
      <c r="BB23" s="15">
        <f t="shared" si="23"/>
        <v>9.6505</v>
      </c>
      <c r="BC23" s="16">
        <f t="shared" si="24"/>
        <v>9.647</v>
      </c>
      <c r="BD23" s="79">
        <f t="shared" si="25"/>
        <v>0.0034999999999989484</v>
      </c>
      <c r="BE23" s="15">
        <f t="shared" si="26"/>
        <v>8.4086</v>
      </c>
      <c r="BF23" s="16">
        <f t="shared" si="27"/>
        <v>8.3979</v>
      </c>
      <c r="BG23" s="79">
        <f t="shared" si="28"/>
        <v>0.010699999999999932</v>
      </c>
      <c r="BH23" s="15">
        <f t="shared" si="29"/>
        <v>8.1876</v>
      </c>
      <c r="BI23" s="16">
        <f t="shared" si="30"/>
        <v>8.1729</v>
      </c>
      <c r="BJ23" s="79">
        <f t="shared" si="31"/>
        <v>0.014699999999999491</v>
      </c>
      <c r="BK23" s="15">
        <f t="shared" si="32"/>
        <v>8.1282</v>
      </c>
      <c r="BL23" s="16">
        <f t="shared" si="33"/>
        <v>8.1121</v>
      </c>
      <c r="BM23" s="79">
        <f t="shared" si="34"/>
        <v>0.01609999999999978</v>
      </c>
      <c r="BN23" s="15">
        <f t="shared" si="35"/>
        <v>7.5733</v>
      </c>
      <c r="BO23" s="16">
        <f t="shared" si="36"/>
        <v>7.552</v>
      </c>
      <c r="BP23" s="79">
        <f t="shared" si="37"/>
        <v>0.021300000000000097</v>
      </c>
      <c r="BQ23" s="15">
        <f t="shared" si="38"/>
        <v>8.4504</v>
      </c>
      <c r="BR23" s="16">
        <f t="shared" si="39"/>
        <v>8.4213</v>
      </c>
      <c r="BS23" s="79">
        <f t="shared" si="40"/>
        <v>0.02909999999999968</v>
      </c>
      <c r="BU23" s="8">
        <v>171</v>
      </c>
      <c r="BV23" s="15">
        <f t="shared" si="41"/>
        <v>8.8807</v>
      </c>
      <c r="BW23" s="16">
        <f t="shared" si="42"/>
        <v>8.8618</v>
      </c>
      <c r="BX23" s="79">
        <f t="shared" si="43"/>
        <v>0.018899999999998585</v>
      </c>
      <c r="BY23" s="15">
        <f t="shared" si="44"/>
        <v>9.4979</v>
      </c>
      <c r="BZ23" s="16">
        <f t="shared" si="45"/>
        <v>9.4812</v>
      </c>
      <c r="CA23" s="79">
        <f t="shared" si="46"/>
        <v>0.01670000000000016</v>
      </c>
      <c r="CB23" s="15">
        <f t="shared" si="47"/>
        <v>10.074</v>
      </c>
      <c r="CC23" s="16">
        <f t="shared" si="48"/>
        <v>10.06</v>
      </c>
      <c r="CD23" s="79">
        <f t="shared" si="49"/>
        <v>0.013999999999999346</v>
      </c>
      <c r="CE23" s="15">
        <f t="shared" si="50"/>
        <v>10.537</v>
      </c>
      <c r="CF23" s="16">
        <f t="shared" si="51"/>
        <v>10.541</v>
      </c>
      <c r="CG23" s="79">
        <f t="shared" si="52"/>
        <v>-0.0039999999999995595</v>
      </c>
      <c r="CH23" s="15">
        <f t="shared" si="53"/>
        <v>10.437</v>
      </c>
      <c r="CI23" s="16">
        <f t="shared" si="54"/>
        <v>10.443</v>
      </c>
      <c r="CJ23" s="79">
        <f t="shared" si="55"/>
        <v>-0.006000000000000227</v>
      </c>
      <c r="CK23" s="15">
        <f t="shared" si="56"/>
        <v>10.915</v>
      </c>
      <c r="CL23" s="16">
        <f t="shared" si="57"/>
        <v>10.919</v>
      </c>
      <c r="CM23" s="79">
        <f t="shared" si="58"/>
        <v>-0.004000000000001336</v>
      </c>
      <c r="CN23" s="15">
        <f t="shared" si="59"/>
        <v>11.31</v>
      </c>
      <c r="CO23" s="16">
        <f t="shared" si="60"/>
        <v>11.312</v>
      </c>
      <c r="CP23" s="79">
        <f t="shared" si="61"/>
        <v>-0.0019999999999988916</v>
      </c>
    </row>
    <row r="24" spans="2:94" ht="15">
      <c r="B24">
        <v>172</v>
      </c>
      <c r="C24">
        <v>10.09</v>
      </c>
      <c r="D24">
        <v>9.4535</v>
      </c>
      <c r="E24">
        <v>8.1804</v>
      </c>
      <c r="F24">
        <v>7.8098</v>
      </c>
      <c r="G24">
        <v>7.67</v>
      </c>
      <c r="H24">
        <v>7.0824</v>
      </c>
      <c r="I24">
        <v>8.0419</v>
      </c>
      <c r="J24">
        <v>8.6509</v>
      </c>
      <c r="K24">
        <v>9.396</v>
      </c>
      <c r="L24">
        <v>9.988</v>
      </c>
      <c r="M24">
        <v>10.406</v>
      </c>
      <c r="N24">
        <v>10.395</v>
      </c>
      <c r="O24">
        <v>11.057</v>
      </c>
      <c r="P24">
        <v>11.393</v>
      </c>
      <c r="R24">
        <v>172</v>
      </c>
      <c r="S24" s="83">
        <v>10.082</v>
      </c>
      <c r="T24" s="83">
        <v>9.4603</v>
      </c>
      <c r="U24" s="83">
        <v>8.1871</v>
      </c>
      <c r="V24" s="83">
        <v>7.823</v>
      </c>
      <c r="W24" s="83">
        <v>7.684</v>
      </c>
      <c r="X24" s="83">
        <v>7.0991</v>
      </c>
      <c r="Y24" s="83">
        <v>8.0711</v>
      </c>
      <c r="Z24" s="83">
        <v>8.671</v>
      </c>
      <c r="AA24" s="83">
        <v>9.4118</v>
      </c>
      <c r="AB24" s="83">
        <v>10.002</v>
      </c>
      <c r="AC24" s="83">
        <v>10.405</v>
      </c>
      <c r="AD24" s="83">
        <v>10.389</v>
      </c>
      <c r="AE24" s="83">
        <v>11.053</v>
      </c>
      <c r="AF24" s="83">
        <v>11.391</v>
      </c>
      <c r="AG24" s="2"/>
      <c r="AH24">
        <v>172</v>
      </c>
      <c r="AI24" s="71">
        <f t="shared" si="6"/>
        <v>-0.007999999999999119</v>
      </c>
      <c r="AJ24" s="71">
        <f t="shared" si="7"/>
        <v>0.006800000000000139</v>
      </c>
      <c r="AK24" s="71">
        <f t="shared" si="8"/>
        <v>0.006699999999998596</v>
      </c>
      <c r="AL24" s="71">
        <f t="shared" si="9"/>
        <v>0.013200000000000323</v>
      </c>
      <c r="AM24" s="71">
        <f t="shared" si="10"/>
        <v>0.014000000000000234</v>
      </c>
      <c r="AN24" s="71">
        <f t="shared" si="11"/>
        <v>0.01670000000000016</v>
      </c>
      <c r="AO24" s="71">
        <f t="shared" si="12"/>
        <v>0.02919999999999945</v>
      </c>
      <c r="AP24" s="71">
        <f t="shared" si="13"/>
        <v>0.02009999999999934</v>
      </c>
      <c r="AQ24" s="71">
        <f t="shared" si="14"/>
        <v>0.015799999999998704</v>
      </c>
      <c r="AR24" s="71">
        <f t="shared" si="15"/>
        <v>0.014000000000001123</v>
      </c>
      <c r="AS24" s="71">
        <f t="shared" si="16"/>
        <v>-0.0010000000000012221</v>
      </c>
      <c r="AT24" s="71">
        <f t="shared" si="17"/>
        <v>-0.006000000000000227</v>
      </c>
      <c r="AU24" s="71">
        <f t="shared" si="18"/>
        <v>-0.0039999999999995595</v>
      </c>
      <c r="AV24" s="71">
        <f t="shared" si="19"/>
        <v>-0.002000000000000668</v>
      </c>
      <c r="AX24" s="8">
        <v>172</v>
      </c>
      <c r="AY24" s="15">
        <f t="shared" si="20"/>
        <v>10.082</v>
      </c>
      <c r="AZ24" s="16">
        <f t="shared" si="21"/>
        <v>10.09</v>
      </c>
      <c r="BA24" s="79">
        <f t="shared" si="22"/>
        <v>-0.007999999999999119</v>
      </c>
      <c r="BB24" s="15">
        <f t="shared" si="23"/>
        <v>9.4603</v>
      </c>
      <c r="BC24" s="16">
        <f t="shared" si="24"/>
        <v>9.4535</v>
      </c>
      <c r="BD24" s="79">
        <f t="shared" si="25"/>
        <v>0.006800000000000139</v>
      </c>
      <c r="BE24" s="15">
        <f t="shared" si="26"/>
        <v>8.1871</v>
      </c>
      <c r="BF24" s="16">
        <f t="shared" si="27"/>
        <v>8.1804</v>
      </c>
      <c r="BG24" s="79">
        <f t="shared" si="28"/>
        <v>0.006699999999998596</v>
      </c>
      <c r="BH24" s="15">
        <f t="shared" si="29"/>
        <v>7.823</v>
      </c>
      <c r="BI24" s="16">
        <f t="shared" si="30"/>
        <v>7.8098</v>
      </c>
      <c r="BJ24" s="79">
        <f t="shared" si="31"/>
        <v>0.013200000000000323</v>
      </c>
      <c r="BK24" s="15">
        <f t="shared" si="32"/>
        <v>7.684</v>
      </c>
      <c r="BL24" s="16">
        <f t="shared" si="33"/>
        <v>7.67</v>
      </c>
      <c r="BM24" s="79">
        <f t="shared" si="34"/>
        <v>0.014000000000000234</v>
      </c>
      <c r="BN24" s="15">
        <f t="shared" si="35"/>
        <v>7.0991</v>
      </c>
      <c r="BO24" s="16">
        <f t="shared" si="36"/>
        <v>7.0824</v>
      </c>
      <c r="BP24" s="79">
        <f t="shared" si="37"/>
        <v>0.01670000000000016</v>
      </c>
      <c r="BQ24" s="15">
        <f t="shared" si="38"/>
        <v>8.0711</v>
      </c>
      <c r="BR24" s="16">
        <f t="shared" si="39"/>
        <v>8.0419</v>
      </c>
      <c r="BS24" s="79">
        <f t="shared" si="40"/>
        <v>0.02919999999999945</v>
      </c>
      <c r="BU24" s="8">
        <v>172</v>
      </c>
      <c r="BV24" s="15">
        <f t="shared" si="41"/>
        <v>8.671</v>
      </c>
      <c r="BW24" s="16">
        <f t="shared" si="42"/>
        <v>8.6509</v>
      </c>
      <c r="BX24" s="79">
        <f t="shared" si="43"/>
        <v>0.02009999999999934</v>
      </c>
      <c r="BY24" s="15">
        <f t="shared" si="44"/>
        <v>9.4118</v>
      </c>
      <c r="BZ24" s="16">
        <f t="shared" si="45"/>
        <v>9.396</v>
      </c>
      <c r="CA24" s="79">
        <f t="shared" si="46"/>
        <v>0.015799999999998704</v>
      </c>
      <c r="CB24" s="15">
        <f t="shared" si="47"/>
        <v>10.002</v>
      </c>
      <c r="CC24" s="16">
        <f t="shared" si="48"/>
        <v>9.988</v>
      </c>
      <c r="CD24" s="79">
        <f t="shared" si="49"/>
        <v>0.014000000000001123</v>
      </c>
      <c r="CE24" s="15">
        <f t="shared" si="50"/>
        <v>10.405</v>
      </c>
      <c r="CF24" s="16">
        <f t="shared" si="51"/>
        <v>10.406</v>
      </c>
      <c r="CG24" s="79">
        <f t="shared" si="52"/>
        <v>-0.0010000000000012221</v>
      </c>
      <c r="CH24" s="15">
        <f t="shared" si="53"/>
        <v>10.389</v>
      </c>
      <c r="CI24" s="16">
        <f t="shared" si="54"/>
        <v>10.395</v>
      </c>
      <c r="CJ24" s="79">
        <f t="shared" si="55"/>
        <v>-0.006000000000000227</v>
      </c>
      <c r="CK24" s="15">
        <f t="shared" si="56"/>
        <v>11.053</v>
      </c>
      <c r="CL24" s="16">
        <f t="shared" si="57"/>
        <v>11.057</v>
      </c>
      <c r="CM24" s="79">
        <f t="shared" si="58"/>
        <v>-0.0039999999999995595</v>
      </c>
      <c r="CN24" s="15">
        <f t="shared" si="59"/>
        <v>11.391</v>
      </c>
      <c r="CO24" s="16">
        <f t="shared" si="60"/>
        <v>11.393</v>
      </c>
      <c r="CP24" s="79">
        <f t="shared" si="61"/>
        <v>-0.002000000000000668</v>
      </c>
    </row>
    <row r="25" spans="2:94" ht="15">
      <c r="B25">
        <v>173</v>
      </c>
      <c r="C25">
        <v>9.9684</v>
      </c>
      <c r="D25">
        <v>9.3069</v>
      </c>
      <c r="E25">
        <v>8.0105</v>
      </c>
      <c r="F25">
        <v>7.5562</v>
      </c>
      <c r="G25">
        <v>7.39</v>
      </c>
      <c r="H25">
        <v>6.7925</v>
      </c>
      <c r="I25">
        <v>7.7349</v>
      </c>
      <c r="J25">
        <v>8.4552</v>
      </c>
      <c r="K25">
        <v>9.3091</v>
      </c>
      <c r="L25">
        <v>9.9047</v>
      </c>
      <c r="M25">
        <v>10.285</v>
      </c>
      <c r="N25">
        <v>10.353</v>
      </c>
      <c r="O25">
        <v>11.028</v>
      </c>
      <c r="P25">
        <v>11.407</v>
      </c>
      <c r="R25">
        <v>173</v>
      </c>
      <c r="S25" s="83">
        <v>9.96</v>
      </c>
      <c r="T25" s="83">
        <v>9.3124</v>
      </c>
      <c r="U25" s="83">
        <v>8.0169</v>
      </c>
      <c r="V25" s="83">
        <v>7.5684</v>
      </c>
      <c r="W25" s="83">
        <v>7.4037</v>
      </c>
      <c r="X25" s="83">
        <v>6.8061</v>
      </c>
      <c r="Y25" s="83">
        <v>7.7614</v>
      </c>
      <c r="Z25" s="83">
        <v>8.4772</v>
      </c>
      <c r="AA25" s="83">
        <v>9.324</v>
      </c>
      <c r="AB25" s="83">
        <v>9.918</v>
      </c>
      <c r="AC25" s="83">
        <v>10.284</v>
      </c>
      <c r="AD25" s="83">
        <v>10.346</v>
      </c>
      <c r="AE25" s="83">
        <v>11.025</v>
      </c>
      <c r="AF25" s="83">
        <v>11.405</v>
      </c>
      <c r="AG25" s="2"/>
      <c r="AH25">
        <v>173</v>
      </c>
      <c r="AI25" s="71">
        <f t="shared" si="6"/>
        <v>-0.008399999999999963</v>
      </c>
      <c r="AJ25" s="71">
        <f t="shared" si="7"/>
        <v>0.005499999999999616</v>
      </c>
      <c r="AK25" s="71">
        <f t="shared" si="8"/>
        <v>0.006399999999999295</v>
      </c>
      <c r="AL25" s="71">
        <f t="shared" si="9"/>
        <v>0.012199999999999989</v>
      </c>
      <c r="AM25" s="71">
        <f t="shared" si="10"/>
        <v>0.013700000000000045</v>
      </c>
      <c r="AN25" s="71">
        <f t="shared" si="11"/>
        <v>0.01359999999999939</v>
      </c>
      <c r="AO25" s="71">
        <f t="shared" si="12"/>
        <v>0.026500000000000412</v>
      </c>
      <c r="AP25" s="71">
        <f t="shared" si="13"/>
        <v>0.02200000000000024</v>
      </c>
      <c r="AQ25" s="71">
        <f t="shared" si="14"/>
        <v>0.014899999999999025</v>
      </c>
      <c r="AR25" s="71">
        <f t="shared" si="15"/>
        <v>0.013299999999999201</v>
      </c>
      <c r="AS25" s="71">
        <f t="shared" si="16"/>
        <v>-0.0009999999999994458</v>
      </c>
      <c r="AT25" s="71">
        <f t="shared" si="17"/>
        <v>-0.006999999999999673</v>
      </c>
      <c r="AU25" s="71">
        <f t="shared" si="18"/>
        <v>-0.0030000000000001137</v>
      </c>
      <c r="AV25" s="71">
        <f t="shared" si="19"/>
        <v>-0.002000000000000668</v>
      </c>
      <c r="AX25" s="8">
        <v>173</v>
      </c>
      <c r="AY25" s="15">
        <f t="shared" si="20"/>
        <v>9.96</v>
      </c>
      <c r="AZ25" s="16">
        <f t="shared" si="21"/>
        <v>9.9684</v>
      </c>
      <c r="BA25" s="79">
        <f t="shared" si="22"/>
        <v>-0.008399999999999963</v>
      </c>
      <c r="BB25" s="15">
        <f t="shared" si="23"/>
        <v>9.3124</v>
      </c>
      <c r="BC25" s="16">
        <f t="shared" si="24"/>
        <v>9.3069</v>
      </c>
      <c r="BD25" s="79">
        <f t="shared" si="25"/>
        <v>0.005499999999999616</v>
      </c>
      <c r="BE25" s="15">
        <f t="shared" si="26"/>
        <v>8.0169</v>
      </c>
      <c r="BF25" s="16">
        <f t="shared" si="27"/>
        <v>8.0105</v>
      </c>
      <c r="BG25" s="79">
        <f t="shared" si="28"/>
        <v>0.006399999999999295</v>
      </c>
      <c r="BH25" s="15">
        <f t="shared" si="29"/>
        <v>7.5684</v>
      </c>
      <c r="BI25" s="16">
        <f t="shared" si="30"/>
        <v>7.5562</v>
      </c>
      <c r="BJ25" s="79">
        <f t="shared" si="31"/>
        <v>0.012199999999999989</v>
      </c>
      <c r="BK25" s="15">
        <f t="shared" si="32"/>
        <v>7.4037</v>
      </c>
      <c r="BL25" s="16">
        <f t="shared" si="33"/>
        <v>7.39</v>
      </c>
      <c r="BM25" s="79">
        <f t="shared" si="34"/>
        <v>0.013700000000000045</v>
      </c>
      <c r="BN25" s="15">
        <f t="shared" si="35"/>
        <v>6.8061</v>
      </c>
      <c r="BO25" s="16">
        <f t="shared" si="36"/>
        <v>6.7925</v>
      </c>
      <c r="BP25" s="79">
        <f t="shared" si="37"/>
        <v>0.01359999999999939</v>
      </c>
      <c r="BQ25" s="15">
        <f t="shared" si="38"/>
        <v>7.7614</v>
      </c>
      <c r="BR25" s="16">
        <f t="shared" si="39"/>
        <v>7.7349</v>
      </c>
      <c r="BS25" s="79">
        <f t="shared" si="40"/>
        <v>0.026500000000000412</v>
      </c>
      <c r="BU25" s="8">
        <v>173</v>
      </c>
      <c r="BV25" s="15">
        <f t="shared" si="41"/>
        <v>8.4772</v>
      </c>
      <c r="BW25" s="16">
        <f t="shared" si="42"/>
        <v>8.4552</v>
      </c>
      <c r="BX25" s="79">
        <f t="shared" si="43"/>
        <v>0.02200000000000024</v>
      </c>
      <c r="BY25" s="15">
        <f t="shared" si="44"/>
        <v>9.324</v>
      </c>
      <c r="BZ25" s="16">
        <f t="shared" si="45"/>
        <v>9.3091</v>
      </c>
      <c r="CA25" s="79">
        <f t="shared" si="46"/>
        <v>0.014899999999999025</v>
      </c>
      <c r="CB25" s="15">
        <f t="shared" si="47"/>
        <v>9.918</v>
      </c>
      <c r="CC25" s="16">
        <f t="shared" si="48"/>
        <v>9.9047</v>
      </c>
      <c r="CD25" s="79">
        <f t="shared" si="49"/>
        <v>0.013299999999999201</v>
      </c>
      <c r="CE25" s="15">
        <f t="shared" si="50"/>
        <v>10.284</v>
      </c>
      <c r="CF25" s="16">
        <f t="shared" si="51"/>
        <v>10.285</v>
      </c>
      <c r="CG25" s="79">
        <f t="shared" si="52"/>
        <v>-0.0009999999999994458</v>
      </c>
      <c r="CH25" s="15">
        <f t="shared" si="53"/>
        <v>10.346</v>
      </c>
      <c r="CI25" s="16">
        <f t="shared" si="54"/>
        <v>10.353</v>
      </c>
      <c r="CJ25" s="79">
        <f t="shared" si="55"/>
        <v>-0.006999999999999673</v>
      </c>
      <c r="CK25" s="15">
        <f t="shared" si="56"/>
        <v>11.025</v>
      </c>
      <c r="CL25" s="16">
        <f t="shared" si="57"/>
        <v>11.028</v>
      </c>
      <c r="CM25" s="79">
        <f t="shared" si="58"/>
        <v>-0.0030000000000001137</v>
      </c>
      <c r="CN25" s="15">
        <f t="shared" si="59"/>
        <v>11.405</v>
      </c>
      <c r="CO25" s="16">
        <f t="shared" si="60"/>
        <v>11.407</v>
      </c>
      <c r="CP25" s="79">
        <f t="shared" si="61"/>
        <v>-0.002000000000000668</v>
      </c>
    </row>
    <row r="26" spans="2:94" ht="15">
      <c r="B26">
        <v>174</v>
      </c>
      <c r="C26">
        <v>9.7972</v>
      </c>
      <c r="D26">
        <v>9.1178</v>
      </c>
      <c r="E26">
        <v>7.8009</v>
      </c>
      <c r="F26">
        <v>7.2721</v>
      </c>
      <c r="G26">
        <v>7.0697</v>
      </c>
      <c r="H26">
        <v>6.4321</v>
      </c>
      <c r="I26">
        <v>7.3168</v>
      </c>
      <c r="J26">
        <v>8.156</v>
      </c>
      <c r="K26">
        <v>9.1797</v>
      </c>
      <c r="L26">
        <v>9.8466</v>
      </c>
      <c r="M26">
        <v>10.242</v>
      </c>
      <c r="N26">
        <v>10.327</v>
      </c>
      <c r="O26">
        <v>10.969</v>
      </c>
      <c r="P26">
        <v>11.38</v>
      </c>
      <c r="R26">
        <v>174</v>
      </c>
      <c r="S26" s="83">
        <v>9.7904</v>
      </c>
      <c r="T26" s="83">
        <v>9.1259</v>
      </c>
      <c r="U26" s="83">
        <v>7.8078</v>
      </c>
      <c r="V26" s="83">
        <v>7.2849</v>
      </c>
      <c r="W26" s="83">
        <v>7.0823</v>
      </c>
      <c r="X26" s="83">
        <v>6.4443</v>
      </c>
      <c r="Y26" s="83">
        <v>7.3408</v>
      </c>
      <c r="Z26" s="83">
        <v>8.1795</v>
      </c>
      <c r="AA26" s="83">
        <v>9.1934</v>
      </c>
      <c r="AB26" s="83">
        <v>9.8591</v>
      </c>
      <c r="AC26" s="83">
        <v>10.24</v>
      </c>
      <c r="AD26" s="83">
        <v>10.32</v>
      </c>
      <c r="AE26" s="83">
        <v>10.965</v>
      </c>
      <c r="AF26" s="83">
        <v>11.378</v>
      </c>
      <c r="AG26" s="2"/>
      <c r="AH26">
        <v>174</v>
      </c>
      <c r="AI26" s="71">
        <f t="shared" si="6"/>
        <v>-0.006800000000000139</v>
      </c>
      <c r="AJ26" s="71">
        <f t="shared" si="7"/>
        <v>0.008099999999998886</v>
      </c>
      <c r="AK26" s="71">
        <f t="shared" si="8"/>
        <v>0.006899999999999906</v>
      </c>
      <c r="AL26" s="71">
        <f t="shared" si="9"/>
        <v>0.012800000000000367</v>
      </c>
      <c r="AM26" s="71">
        <f t="shared" si="10"/>
        <v>0.012599999999999945</v>
      </c>
      <c r="AN26" s="71">
        <f t="shared" si="11"/>
        <v>0.012199999999999989</v>
      </c>
      <c r="AO26" s="71">
        <f t="shared" si="12"/>
        <v>0.02400000000000002</v>
      </c>
      <c r="AP26" s="71">
        <f t="shared" si="13"/>
        <v>0.0235000000000003</v>
      </c>
      <c r="AQ26" s="71">
        <f t="shared" si="14"/>
        <v>0.013700000000000045</v>
      </c>
      <c r="AR26" s="71">
        <f t="shared" si="15"/>
        <v>0.01249999999999929</v>
      </c>
      <c r="AS26" s="71">
        <f t="shared" si="16"/>
        <v>-0.002000000000000668</v>
      </c>
      <c r="AT26" s="71">
        <f t="shared" si="17"/>
        <v>-0.006999999999999673</v>
      </c>
      <c r="AU26" s="71">
        <f t="shared" si="18"/>
        <v>-0.0039999999999995595</v>
      </c>
      <c r="AV26" s="71">
        <f t="shared" si="19"/>
        <v>-0.002000000000000668</v>
      </c>
      <c r="AX26" s="8">
        <v>174</v>
      </c>
      <c r="AY26" s="15">
        <f t="shared" si="20"/>
        <v>9.7904</v>
      </c>
      <c r="AZ26" s="16">
        <f t="shared" si="21"/>
        <v>9.7972</v>
      </c>
      <c r="BA26" s="79">
        <f t="shared" si="22"/>
        <v>-0.006800000000000139</v>
      </c>
      <c r="BB26" s="15">
        <f t="shared" si="23"/>
        <v>9.1259</v>
      </c>
      <c r="BC26" s="16">
        <f t="shared" si="24"/>
        <v>9.1178</v>
      </c>
      <c r="BD26" s="79">
        <f t="shared" si="25"/>
        <v>0.008099999999998886</v>
      </c>
      <c r="BE26" s="15">
        <f t="shared" si="26"/>
        <v>7.8078</v>
      </c>
      <c r="BF26" s="16">
        <f t="shared" si="27"/>
        <v>7.8009</v>
      </c>
      <c r="BG26" s="79">
        <f t="shared" si="28"/>
        <v>0.006899999999999906</v>
      </c>
      <c r="BH26" s="15">
        <f t="shared" si="29"/>
        <v>7.2849</v>
      </c>
      <c r="BI26" s="16">
        <f t="shared" si="30"/>
        <v>7.2721</v>
      </c>
      <c r="BJ26" s="79">
        <f t="shared" si="31"/>
        <v>0.012800000000000367</v>
      </c>
      <c r="BK26" s="15">
        <f t="shared" si="32"/>
        <v>7.0823</v>
      </c>
      <c r="BL26" s="16">
        <f t="shared" si="33"/>
        <v>7.0697</v>
      </c>
      <c r="BM26" s="79">
        <f t="shared" si="34"/>
        <v>0.012599999999999945</v>
      </c>
      <c r="BN26" s="15">
        <f t="shared" si="35"/>
        <v>6.4443</v>
      </c>
      <c r="BO26" s="16">
        <f t="shared" si="36"/>
        <v>6.4321</v>
      </c>
      <c r="BP26" s="79">
        <f t="shared" si="37"/>
        <v>0.012199999999999989</v>
      </c>
      <c r="BQ26" s="15">
        <f t="shared" si="38"/>
        <v>7.3408</v>
      </c>
      <c r="BR26" s="16">
        <f t="shared" si="39"/>
        <v>7.3168</v>
      </c>
      <c r="BS26" s="79">
        <f t="shared" si="40"/>
        <v>0.02400000000000002</v>
      </c>
      <c r="BU26" s="8">
        <v>174</v>
      </c>
      <c r="BV26" s="15">
        <f t="shared" si="41"/>
        <v>8.1795</v>
      </c>
      <c r="BW26" s="16">
        <f t="shared" si="42"/>
        <v>8.156</v>
      </c>
      <c r="BX26" s="79">
        <f t="shared" si="43"/>
        <v>0.0235000000000003</v>
      </c>
      <c r="BY26" s="15">
        <f t="shared" si="44"/>
        <v>9.1934</v>
      </c>
      <c r="BZ26" s="16">
        <f t="shared" si="45"/>
        <v>9.1797</v>
      </c>
      <c r="CA26" s="79">
        <f t="shared" si="46"/>
        <v>0.013700000000000045</v>
      </c>
      <c r="CB26" s="15">
        <f t="shared" si="47"/>
        <v>9.8591</v>
      </c>
      <c r="CC26" s="16">
        <f t="shared" si="48"/>
        <v>9.8466</v>
      </c>
      <c r="CD26" s="79">
        <f t="shared" si="49"/>
        <v>0.01249999999999929</v>
      </c>
      <c r="CE26" s="15">
        <f t="shared" si="50"/>
        <v>10.24</v>
      </c>
      <c r="CF26" s="16">
        <f t="shared" si="51"/>
        <v>10.242</v>
      </c>
      <c r="CG26" s="79">
        <f t="shared" si="52"/>
        <v>-0.002000000000000668</v>
      </c>
      <c r="CH26" s="15">
        <f t="shared" si="53"/>
        <v>10.32</v>
      </c>
      <c r="CI26" s="16">
        <f t="shared" si="54"/>
        <v>10.327</v>
      </c>
      <c r="CJ26" s="79">
        <f t="shared" si="55"/>
        <v>-0.006999999999999673</v>
      </c>
      <c r="CK26" s="15">
        <f t="shared" si="56"/>
        <v>10.965</v>
      </c>
      <c r="CL26" s="16">
        <f t="shared" si="57"/>
        <v>10.969</v>
      </c>
      <c r="CM26" s="79">
        <f t="shared" si="58"/>
        <v>-0.0039999999999995595</v>
      </c>
      <c r="CN26" s="15">
        <f t="shared" si="59"/>
        <v>11.378</v>
      </c>
      <c r="CO26" s="16">
        <f t="shared" si="60"/>
        <v>11.38</v>
      </c>
      <c r="CP26" s="79">
        <f t="shared" si="61"/>
        <v>-0.002000000000000668</v>
      </c>
    </row>
    <row r="27" spans="2:94" ht="15">
      <c r="B27">
        <v>175</v>
      </c>
      <c r="C27">
        <v>9.6791</v>
      </c>
      <c r="D27">
        <v>8.9757</v>
      </c>
      <c r="E27">
        <v>7.6761</v>
      </c>
      <c r="F27">
        <v>7.0956</v>
      </c>
      <c r="G27">
        <v>6.8613</v>
      </c>
      <c r="H27">
        <v>6.2257</v>
      </c>
      <c r="I27">
        <v>7.023</v>
      </c>
      <c r="J27">
        <v>7.9166</v>
      </c>
      <c r="K27">
        <v>9.0622</v>
      </c>
      <c r="L27">
        <v>9.8015</v>
      </c>
      <c r="M27">
        <v>10.19</v>
      </c>
      <c r="N27">
        <v>10.319</v>
      </c>
      <c r="O27">
        <v>10.947</v>
      </c>
      <c r="P27">
        <v>11.374</v>
      </c>
      <c r="R27">
        <v>175</v>
      </c>
      <c r="S27" s="83">
        <v>9.6766</v>
      </c>
      <c r="T27" s="83">
        <v>8.984</v>
      </c>
      <c r="U27" s="83">
        <v>7.6855</v>
      </c>
      <c r="V27" s="83">
        <v>7.1083</v>
      </c>
      <c r="W27" s="83">
        <v>6.8739</v>
      </c>
      <c r="X27" s="83">
        <v>6.2372</v>
      </c>
      <c r="Y27" s="83">
        <v>7.0461</v>
      </c>
      <c r="Z27" s="83">
        <v>7.9407</v>
      </c>
      <c r="AA27" s="83">
        <v>9.0752</v>
      </c>
      <c r="AB27" s="83">
        <v>9.8133</v>
      </c>
      <c r="AC27" s="83">
        <v>10.188</v>
      </c>
      <c r="AD27" s="83">
        <v>10.312</v>
      </c>
      <c r="AE27" s="83">
        <v>10.943</v>
      </c>
      <c r="AF27" s="83">
        <v>11.372</v>
      </c>
      <c r="AG27" s="2"/>
      <c r="AH27">
        <v>175</v>
      </c>
      <c r="AI27" s="71">
        <f t="shared" si="6"/>
        <v>-0.0024999999999995026</v>
      </c>
      <c r="AJ27" s="71">
        <f t="shared" si="7"/>
        <v>0.008300000000000196</v>
      </c>
      <c r="AK27" s="71">
        <f t="shared" si="8"/>
        <v>0.009400000000000297</v>
      </c>
      <c r="AL27" s="71">
        <f t="shared" si="9"/>
        <v>0.012699999999999712</v>
      </c>
      <c r="AM27" s="71">
        <f t="shared" si="10"/>
        <v>0.012599999999999945</v>
      </c>
      <c r="AN27" s="71">
        <f t="shared" si="11"/>
        <v>0.011499999999999844</v>
      </c>
      <c r="AO27" s="71">
        <f t="shared" si="12"/>
        <v>0.023100000000000342</v>
      </c>
      <c r="AP27" s="71">
        <f t="shared" si="13"/>
        <v>0.024099999999999788</v>
      </c>
      <c r="AQ27" s="71">
        <f t="shared" si="14"/>
        <v>0.0129999999999999</v>
      </c>
      <c r="AR27" s="71">
        <f t="shared" si="15"/>
        <v>0.011799999999999145</v>
      </c>
      <c r="AS27" s="71">
        <f t="shared" si="16"/>
        <v>-0.0019999999999988916</v>
      </c>
      <c r="AT27" s="71">
        <f t="shared" si="17"/>
        <v>-0.0070000000000014495</v>
      </c>
      <c r="AU27" s="71">
        <f t="shared" si="18"/>
        <v>-0.0039999999999995595</v>
      </c>
      <c r="AV27" s="71">
        <f t="shared" si="19"/>
        <v>-0.002000000000000668</v>
      </c>
      <c r="AX27" s="8">
        <v>175</v>
      </c>
      <c r="AY27" s="15">
        <f t="shared" si="20"/>
        <v>9.6766</v>
      </c>
      <c r="AZ27" s="16">
        <f t="shared" si="21"/>
        <v>9.6791</v>
      </c>
      <c r="BA27" s="79">
        <f t="shared" si="22"/>
        <v>-0.0024999999999995026</v>
      </c>
      <c r="BB27" s="15">
        <f t="shared" si="23"/>
        <v>8.984</v>
      </c>
      <c r="BC27" s="16">
        <f t="shared" si="24"/>
        <v>8.9757</v>
      </c>
      <c r="BD27" s="79">
        <f t="shared" si="25"/>
        <v>0.008300000000000196</v>
      </c>
      <c r="BE27" s="15">
        <f t="shared" si="26"/>
        <v>7.6855</v>
      </c>
      <c r="BF27" s="16">
        <f t="shared" si="27"/>
        <v>7.6761</v>
      </c>
      <c r="BG27" s="79">
        <f t="shared" si="28"/>
        <v>0.009400000000000297</v>
      </c>
      <c r="BH27" s="15">
        <f t="shared" si="29"/>
        <v>7.1083</v>
      </c>
      <c r="BI27" s="16">
        <f t="shared" si="30"/>
        <v>7.0956</v>
      </c>
      <c r="BJ27" s="79">
        <f t="shared" si="31"/>
        <v>0.012699999999999712</v>
      </c>
      <c r="BK27" s="15">
        <f t="shared" si="32"/>
        <v>6.8739</v>
      </c>
      <c r="BL27" s="16">
        <f t="shared" si="33"/>
        <v>6.8613</v>
      </c>
      <c r="BM27" s="79">
        <f t="shared" si="34"/>
        <v>0.012599999999999945</v>
      </c>
      <c r="BN27" s="15">
        <f t="shared" si="35"/>
        <v>6.2372</v>
      </c>
      <c r="BO27" s="16">
        <f t="shared" si="36"/>
        <v>6.2257</v>
      </c>
      <c r="BP27" s="79">
        <f t="shared" si="37"/>
        <v>0.011499999999999844</v>
      </c>
      <c r="BQ27" s="15">
        <f t="shared" si="38"/>
        <v>7.0461</v>
      </c>
      <c r="BR27" s="16">
        <f t="shared" si="39"/>
        <v>7.023</v>
      </c>
      <c r="BS27" s="79">
        <f t="shared" si="40"/>
        <v>0.023100000000000342</v>
      </c>
      <c r="BU27" s="8">
        <v>175</v>
      </c>
      <c r="BV27" s="15">
        <f t="shared" si="41"/>
        <v>7.9407</v>
      </c>
      <c r="BW27" s="16">
        <f t="shared" si="42"/>
        <v>7.9166</v>
      </c>
      <c r="BX27" s="79">
        <f t="shared" si="43"/>
        <v>0.024099999999999788</v>
      </c>
      <c r="BY27" s="15">
        <f t="shared" si="44"/>
        <v>9.0752</v>
      </c>
      <c r="BZ27" s="16">
        <f t="shared" si="45"/>
        <v>9.0622</v>
      </c>
      <c r="CA27" s="79">
        <f t="shared" si="46"/>
        <v>0.0129999999999999</v>
      </c>
      <c r="CB27" s="15">
        <f t="shared" si="47"/>
        <v>9.8133</v>
      </c>
      <c r="CC27" s="16">
        <f t="shared" si="48"/>
        <v>9.8015</v>
      </c>
      <c r="CD27" s="79">
        <f t="shared" si="49"/>
        <v>0.011799999999999145</v>
      </c>
      <c r="CE27" s="15">
        <f t="shared" si="50"/>
        <v>10.188</v>
      </c>
      <c r="CF27" s="16">
        <f t="shared" si="51"/>
        <v>10.19</v>
      </c>
      <c r="CG27" s="79">
        <f t="shared" si="52"/>
        <v>-0.0019999999999988916</v>
      </c>
      <c r="CH27" s="15">
        <f t="shared" si="53"/>
        <v>10.312</v>
      </c>
      <c r="CI27" s="16">
        <f t="shared" si="54"/>
        <v>10.319</v>
      </c>
      <c r="CJ27" s="79">
        <f t="shared" si="55"/>
        <v>-0.0070000000000014495</v>
      </c>
      <c r="CK27" s="15">
        <f t="shared" si="56"/>
        <v>10.943</v>
      </c>
      <c r="CL27" s="16">
        <f t="shared" si="57"/>
        <v>10.947</v>
      </c>
      <c r="CM27" s="79">
        <f t="shared" si="58"/>
        <v>-0.0039999999999995595</v>
      </c>
      <c r="CN27" s="15">
        <f t="shared" si="59"/>
        <v>11.372</v>
      </c>
      <c r="CO27" s="16">
        <f t="shared" si="60"/>
        <v>11.374</v>
      </c>
      <c r="CP27" s="79">
        <f t="shared" si="61"/>
        <v>-0.002000000000000668</v>
      </c>
    </row>
    <row r="28" spans="2:94" ht="15">
      <c r="B28">
        <v>176</v>
      </c>
      <c r="C28">
        <v>9.5795</v>
      </c>
      <c r="D28">
        <v>8.9018</v>
      </c>
      <c r="E28">
        <v>7.6113</v>
      </c>
      <c r="F28">
        <v>6.9964</v>
      </c>
      <c r="G28">
        <v>6.799</v>
      </c>
      <c r="H28">
        <v>6.1397</v>
      </c>
      <c r="I28">
        <v>6.8987</v>
      </c>
      <c r="J28">
        <v>7.763</v>
      </c>
      <c r="K28">
        <v>8.8675</v>
      </c>
      <c r="L28">
        <v>9.7177</v>
      </c>
      <c r="M28">
        <v>10.075</v>
      </c>
      <c r="N28">
        <v>10.302</v>
      </c>
      <c r="O28">
        <v>10.903</v>
      </c>
      <c r="P28">
        <v>11.388</v>
      </c>
      <c r="R28">
        <v>176</v>
      </c>
      <c r="S28" s="83">
        <v>9.5725</v>
      </c>
      <c r="T28" s="83">
        <v>8.9109</v>
      </c>
      <c r="U28" s="83">
        <v>7.6239</v>
      </c>
      <c r="V28" s="83">
        <v>7.0088</v>
      </c>
      <c r="W28" s="83">
        <v>6.8104</v>
      </c>
      <c r="X28" s="83">
        <v>6.15</v>
      </c>
      <c r="Y28" s="83">
        <v>6.9193</v>
      </c>
      <c r="Z28" s="83">
        <v>7.7842</v>
      </c>
      <c r="AA28" s="83">
        <v>8.8803</v>
      </c>
      <c r="AB28" s="83">
        <v>9.7288</v>
      </c>
      <c r="AC28" s="83">
        <v>10.074</v>
      </c>
      <c r="AD28" s="83">
        <v>10.296</v>
      </c>
      <c r="AE28" s="83">
        <v>10.899</v>
      </c>
      <c r="AF28" s="83">
        <v>11.386</v>
      </c>
      <c r="AG28" s="2"/>
      <c r="AH28">
        <v>176</v>
      </c>
      <c r="AI28" s="71">
        <f t="shared" si="6"/>
        <v>-0.006999999999999673</v>
      </c>
      <c r="AJ28" s="71">
        <f t="shared" si="7"/>
        <v>0.009100000000000108</v>
      </c>
      <c r="AK28" s="71">
        <f t="shared" si="8"/>
        <v>0.012599999999999945</v>
      </c>
      <c r="AL28" s="71">
        <f t="shared" si="9"/>
        <v>0.012399999999999523</v>
      </c>
      <c r="AM28" s="71">
        <f t="shared" si="10"/>
        <v>0.011399999999999189</v>
      </c>
      <c r="AN28" s="71">
        <f t="shared" si="11"/>
        <v>0.010299999999999976</v>
      </c>
      <c r="AO28" s="71">
        <f t="shared" si="12"/>
        <v>0.02059999999999995</v>
      </c>
      <c r="AP28" s="71">
        <f t="shared" si="13"/>
        <v>0.02120000000000033</v>
      </c>
      <c r="AQ28" s="71">
        <f t="shared" si="14"/>
        <v>0.012800000000000367</v>
      </c>
      <c r="AR28" s="71">
        <f t="shared" si="15"/>
        <v>0.011099999999999</v>
      </c>
      <c r="AS28" s="71">
        <f t="shared" si="16"/>
        <v>-0.0009999999999994458</v>
      </c>
      <c r="AT28" s="71">
        <f t="shared" si="17"/>
        <v>-0.006000000000000227</v>
      </c>
      <c r="AU28" s="71">
        <f t="shared" si="18"/>
        <v>-0.004000000000001336</v>
      </c>
      <c r="AV28" s="71">
        <f t="shared" si="19"/>
        <v>-0.002000000000000668</v>
      </c>
      <c r="AX28" s="8">
        <v>176</v>
      </c>
      <c r="AY28" s="15">
        <f t="shared" si="20"/>
        <v>9.5725</v>
      </c>
      <c r="AZ28" s="16">
        <f t="shared" si="21"/>
        <v>9.5795</v>
      </c>
      <c r="BA28" s="79">
        <f t="shared" si="22"/>
        <v>-0.006999999999999673</v>
      </c>
      <c r="BB28" s="15">
        <f t="shared" si="23"/>
        <v>8.9109</v>
      </c>
      <c r="BC28" s="16">
        <f t="shared" si="24"/>
        <v>8.9018</v>
      </c>
      <c r="BD28" s="79">
        <f t="shared" si="25"/>
        <v>0.009100000000000108</v>
      </c>
      <c r="BE28" s="15">
        <f t="shared" si="26"/>
        <v>7.6239</v>
      </c>
      <c r="BF28" s="16">
        <f t="shared" si="27"/>
        <v>7.6113</v>
      </c>
      <c r="BG28" s="79">
        <f t="shared" si="28"/>
        <v>0.012599999999999945</v>
      </c>
      <c r="BH28" s="15">
        <f t="shared" si="29"/>
        <v>7.0088</v>
      </c>
      <c r="BI28" s="16">
        <f t="shared" si="30"/>
        <v>6.9964</v>
      </c>
      <c r="BJ28" s="79">
        <f t="shared" si="31"/>
        <v>0.012399999999999523</v>
      </c>
      <c r="BK28" s="15">
        <f t="shared" si="32"/>
        <v>6.8104</v>
      </c>
      <c r="BL28" s="16">
        <f t="shared" si="33"/>
        <v>6.799</v>
      </c>
      <c r="BM28" s="79">
        <f t="shared" si="34"/>
        <v>0.011399999999999189</v>
      </c>
      <c r="BN28" s="15">
        <f t="shared" si="35"/>
        <v>6.15</v>
      </c>
      <c r="BO28" s="16">
        <f t="shared" si="36"/>
        <v>6.1397</v>
      </c>
      <c r="BP28" s="79">
        <f t="shared" si="37"/>
        <v>0.010299999999999976</v>
      </c>
      <c r="BQ28" s="15">
        <f t="shared" si="38"/>
        <v>6.9193</v>
      </c>
      <c r="BR28" s="16">
        <f t="shared" si="39"/>
        <v>6.8987</v>
      </c>
      <c r="BS28" s="79">
        <f t="shared" si="40"/>
        <v>0.02059999999999995</v>
      </c>
      <c r="BU28" s="8">
        <v>176</v>
      </c>
      <c r="BV28" s="15">
        <f t="shared" si="41"/>
        <v>7.7842</v>
      </c>
      <c r="BW28" s="16">
        <f t="shared" si="42"/>
        <v>7.763</v>
      </c>
      <c r="BX28" s="79">
        <f t="shared" si="43"/>
        <v>0.02120000000000033</v>
      </c>
      <c r="BY28" s="15">
        <f t="shared" si="44"/>
        <v>8.8803</v>
      </c>
      <c r="BZ28" s="16">
        <f t="shared" si="45"/>
        <v>8.8675</v>
      </c>
      <c r="CA28" s="79">
        <f t="shared" si="46"/>
        <v>0.012800000000000367</v>
      </c>
      <c r="CB28" s="15">
        <f t="shared" si="47"/>
        <v>9.7288</v>
      </c>
      <c r="CC28" s="16">
        <f t="shared" si="48"/>
        <v>9.7177</v>
      </c>
      <c r="CD28" s="79">
        <f t="shared" si="49"/>
        <v>0.011099999999999</v>
      </c>
      <c r="CE28" s="15">
        <f t="shared" si="50"/>
        <v>10.074</v>
      </c>
      <c r="CF28" s="16">
        <f t="shared" si="51"/>
        <v>10.075</v>
      </c>
      <c r="CG28" s="79">
        <f t="shared" si="52"/>
        <v>-0.0009999999999994458</v>
      </c>
      <c r="CH28" s="15">
        <f t="shared" si="53"/>
        <v>10.296</v>
      </c>
      <c r="CI28" s="16">
        <f t="shared" si="54"/>
        <v>10.302</v>
      </c>
      <c r="CJ28" s="79">
        <f t="shared" si="55"/>
        <v>-0.006000000000000227</v>
      </c>
      <c r="CK28" s="15">
        <f t="shared" si="56"/>
        <v>10.899</v>
      </c>
      <c r="CL28" s="16">
        <f t="shared" si="57"/>
        <v>10.903</v>
      </c>
      <c r="CM28" s="79">
        <f t="shared" si="58"/>
        <v>-0.004000000000001336</v>
      </c>
      <c r="CN28" s="15">
        <f t="shared" si="59"/>
        <v>11.386</v>
      </c>
      <c r="CO28" s="16">
        <f t="shared" si="60"/>
        <v>11.388</v>
      </c>
      <c r="CP28" s="79">
        <f t="shared" si="61"/>
        <v>-0.002000000000000668</v>
      </c>
    </row>
    <row r="29" spans="2:94" ht="15">
      <c r="B29">
        <v>177</v>
      </c>
      <c r="C29">
        <v>9.2996</v>
      </c>
      <c r="D29">
        <v>8.5349</v>
      </c>
      <c r="E29">
        <v>7.1973</v>
      </c>
      <c r="F29">
        <v>6.4618</v>
      </c>
      <c r="G29">
        <v>6.2254</v>
      </c>
      <c r="H29">
        <v>5.5503</v>
      </c>
      <c r="I29">
        <v>6.2243</v>
      </c>
      <c r="J29">
        <v>7.1447</v>
      </c>
      <c r="K29">
        <v>8.4562</v>
      </c>
      <c r="L29">
        <v>9.6949</v>
      </c>
      <c r="M29">
        <v>10.047</v>
      </c>
      <c r="N29">
        <v>10.287</v>
      </c>
      <c r="O29">
        <v>10.86</v>
      </c>
      <c r="P29">
        <v>11.372</v>
      </c>
      <c r="R29">
        <v>177</v>
      </c>
      <c r="S29" s="83">
        <v>9.301</v>
      </c>
      <c r="T29" s="83">
        <v>8.5423</v>
      </c>
      <c r="U29" s="83">
        <v>7.2124</v>
      </c>
      <c r="V29" s="83">
        <v>6.4751</v>
      </c>
      <c r="W29" s="83">
        <v>6.2376</v>
      </c>
      <c r="X29" s="83">
        <v>5.5604</v>
      </c>
      <c r="Y29" s="83">
        <v>6.2453</v>
      </c>
      <c r="Z29" s="83">
        <v>7.1684</v>
      </c>
      <c r="AA29" s="83">
        <v>8.4695</v>
      </c>
      <c r="AB29" s="83">
        <v>9.7054</v>
      </c>
      <c r="AC29" s="83">
        <v>10.045</v>
      </c>
      <c r="AD29" s="83">
        <v>10.28</v>
      </c>
      <c r="AE29" s="83">
        <v>10.856</v>
      </c>
      <c r="AF29" s="83">
        <v>11.369</v>
      </c>
      <c r="AG29" s="2"/>
      <c r="AH29">
        <v>177</v>
      </c>
      <c r="AI29" s="71">
        <f t="shared" si="6"/>
        <v>0.00140000000000029</v>
      </c>
      <c r="AJ29" s="71">
        <f t="shared" si="7"/>
        <v>0.007399999999998741</v>
      </c>
      <c r="AK29" s="71">
        <f t="shared" si="8"/>
        <v>0.015099999999999447</v>
      </c>
      <c r="AL29" s="71">
        <f t="shared" si="9"/>
        <v>0.01330000000000009</v>
      </c>
      <c r="AM29" s="71">
        <f t="shared" si="10"/>
        <v>0.012199999999999989</v>
      </c>
      <c r="AN29" s="71">
        <f t="shared" si="11"/>
        <v>0.010099999999999554</v>
      </c>
      <c r="AO29" s="71">
        <f t="shared" si="12"/>
        <v>0.020999999999999908</v>
      </c>
      <c r="AP29" s="71">
        <f t="shared" si="13"/>
        <v>0.023699999999999832</v>
      </c>
      <c r="AQ29" s="71">
        <f t="shared" si="14"/>
        <v>0.013299999999999201</v>
      </c>
      <c r="AR29" s="71">
        <f t="shared" si="15"/>
        <v>0.010499999999998622</v>
      </c>
      <c r="AS29" s="71">
        <f t="shared" si="16"/>
        <v>-0.002000000000000668</v>
      </c>
      <c r="AT29" s="71">
        <f t="shared" si="17"/>
        <v>-0.0070000000000014495</v>
      </c>
      <c r="AU29" s="71">
        <f t="shared" si="18"/>
        <v>-0.0039999999999995595</v>
      </c>
      <c r="AV29" s="71">
        <f t="shared" si="19"/>
        <v>-0.0030000000000001137</v>
      </c>
      <c r="AX29" s="8">
        <v>177</v>
      </c>
      <c r="AY29" s="15">
        <f t="shared" si="20"/>
        <v>9.301</v>
      </c>
      <c r="AZ29" s="16">
        <f t="shared" si="21"/>
        <v>9.2996</v>
      </c>
      <c r="BA29" s="79">
        <f t="shared" si="22"/>
        <v>0.00140000000000029</v>
      </c>
      <c r="BB29" s="15">
        <f t="shared" si="23"/>
        <v>8.5423</v>
      </c>
      <c r="BC29" s="16">
        <f t="shared" si="24"/>
        <v>8.5349</v>
      </c>
      <c r="BD29" s="79">
        <f t="shared" si="25"/>
        <v>0.007399999999998741</v>
      </c>
      <c r="BE29" s="15">
        <f t="shared" si="26"/>
        <v>7.2124</v>
      </c>
      <c r="BF29" s="16">
        <f t="shared" si="27"/>
        <v>7.1973</v>
      </c>
      <c r="BG29" s="79">
        <f t="shared" si="28"/>
        <v>0.015099999999999447</v>
      </c>
      <c r="BH29" s="15">
        <f t="shared" si="29"/>
        <v>6.4751</v>
      </c>
      <c r="BI29" s="16">
        <f t="shared" si="30"/>
        <v>6.4618</v>
      </c>
      <c r="BJ29" s="79">
        <f t="shared" si="31"/>
        <v>0.01330000000000009</v>
      </c>
      <c r="BK29" s="15">
        <f t="shared" si="32"/>
        <v>6.2376</v>
      </c>
      <c r="BL29" s="16">
        <f t="shared" si="33"/>
        <v>6.2254</v>
      </c>
      <c r="BM29" s="79">
        <f t="shared" si="34"/>
        <v>0.012199999999999989</v>
      </c>
      <c r="BN29" s="15">
        <f t="shared" si="35"/>
        <v>5.5604</v>
      </c>
      <c r="BO29" s="16">
        <f t="shared" si="36"/>
        <v>5.5503</v>
      </c>
      <c r="BP29" s="79">
        <f t="shared" si="37"/>
        <v>0.010099999999999554</v>
      </c>
      <c r="BQ29" s="15">
        <f t="shared" si="38"/>
        <v>6.2453</v>
      </c>
      <c r="BR29" s="16">
        <f t="shared" si="39"/>
        <v>6.2243</v>
      </c>
      <c r="BS29" s="79">
        <f t="shared" si="40"/>
        <v>0.020999999999999908</v>
      </c>
      <c r="BU29" s="8">
        <v>177</v>
      </c>
      <c r="BV29" s="15">
        <f t="shared" si="41"/>
        <v>7.1684</v>
      </c>
      <c r="BW29" s="16">
        <f t="shared" si="42"/>
        <v>7.1447</v>
      </c>
      <c r="BX29" s="79">
        <f t="shared" si="43"/>
        <v>0.023699999999999832</v>
      </c>
      <c r="BY29" s="15">
        <f t="shared" si="44"/>
        <v>8.4695</v>
      </c>
      <c r="BZ29" s="16">
        <f t="shared" si="45"/>
        <v>8.4562</v>
      </c>
      <c r="CA29" s="79">
        <f t="shared" si="46"/>
        <v>0.013299999999999201</v>
      </c>
      <c r="CB29" s="15">
        <f t="shared" si="47"/>
        <v>9.7054</v>
      </c>
      <c r="CC29" s="16">
        <f t="shared" si="48"/>
        <v>9.6949</v>
      </c>
      <c r="CD29" s="79">
        <f t="shared" si="49"/>
        <v>0.010499999999998622</v>
      </c>
      <c r="CE29" s="15">
        <f t="shared" si="50"/>
        <v>10.045</v>
      </c>
      <c r="CF29" s="16">
        <f t="shared" si="51"/>
        <v>10.047</v>
      </c>
      <c r="CG29" s="79">
        <f t="shared" si="52"/>
        <v>-0.002000000000000668</v>
      </c>
      <c r="CH29" s="15">
        <f t="shared" si="53"/>
        <v>10.28</v>
      </c>
      <c r="CI29" s="16">
        <f t="shared" si="54"/>
        <v>10.287</v>
      </c>
      <c r="CJ29" s="79">
        <f t="shared" si="55"/>
        <v>-0.0070000000000014495</v>
      </c>
      <c r="CK29" s="15">
        <f t="shared" si="56"/>
        <v>10.856</v>
      </c>
      <c r="CL29" s="16">
        <f t="shared" si="57"/>
        <v>10.86</v>
      </c>
      <c r="CM29" s="79">
        <f t="shared" si="58"/>
        <v>-0.0039999999999995595</v>
      </c>
      <c r="CN29" s="15">
        <f t="shared" si="59"/>
        <v>11.369</v>
      </c>
      <c r="CO29" s="16">
        <f t="shared" si="60"/>
        <v>11.372</v>
      </c>
      <c r="CP29" s="79">
        <f t="shared" si="61"/>
        <v>-0.0030000000000001137</v>
      </c>
    </row>
    <row r="30" spans="2:94" ht="15">
      <c r="B30">
        <v>178</v>
      </c>
      <c r="C30">
        <v>9.2074</v>
      </c>
      <c r="D30">
        <v>8.4202</v>
      </c>
      <c r="E30">
        <v>7.1059</v>
      </c>
      <c r="F30">
        <v>6.3421</v>
      </c>
      <c r="G30">
        <v>6.1551</v>
      </c>
      <c r="H30">
        <v>5.477</v>
      </c>
      <c r="I30">
        <v>6.053</v>
      </c>
      <c r="J30">
        <v>6.8796</v>
      </c>
      <c r="K30">
        <v>8.2303</v>
      </c>
      <c r="L30">
        <v>9.6664</v>
      </c>
      <c r="M30">
        <v>9.9989</v>
      </c>
      <c r="N30">
        <v>10.272</v>
      </c>
      <c r="O30">
        <v>10.826</v>
      </c>
      <c r="P30">
        <v>11.374</v>
      </c>
      <c r="R30">
        <v>178</v>
      </c>
      <c r="S30" s="83">
        <v>9.2069</v>
      </c>
      <c r="T30" s="83">
        <v>8.428</v>
      </c>
      <c r="U30" s="83">
        <v>7.1239</v>
      </c>
      <c r="V30" s="83">
        <v>6.3561</v>
      </c>
      <c r="W30" s="83">
        <v>6.1677</v>
      </c>
      <c r="X30" s="83">
        <v>5.4863</v>
      </c>
      <c r="Y30" s="83">
        <v>6.0718</v>
      </c>
      <c r="Z30" s="83">
        <v>6.8997</v>
      </c>
      <c r="AA30" s="83">
        <v>8.2443</v>
      </c>
      <c r="AB30" s="83">
        <v>9.6766</v>
      </c>
      <c r="AC30" s="83">
        <v>9.9967</v>
      </c>
      <c r="AD30" s="83">
        <v>10.264</v>
      </c>
      <c r="AE30" s="83">
        <v>10.821</v>
      </c>
      <c r="AF30" s="83">
        <v>11.372</v>
      </c>
      <c r="AG30" s="2"/>
      <c r="AH30">
        <v>178</v>
      </c>
      <c r="AI30" s="71">
        <f t="shared" si="6"/>
        <v>-0.0005000000000006111</v>
      </c>
      <c r="AJ30" s="71">
        <f t="shared" si="7"/>
        <v>0.007800000000001361</v>
      </c>
      <c r="AK30" s="71">
        <f t="shared" si="8"/>
        <v>0.017999999999999794</v>
      </c>
      <c r="AL30" s="71">
        <f t="shared" si="9"/>
        <v>0.013999999999999346</v>
      </c>
      <c r="AM30" s="71">
        <f t="shared" si="10"/>
        <v>0.012599999999999945</v>
      </c>
      <c r="AN30" s="71">
        <f t="shared" si="11"/>
        <v>0.009299999999999642</v>
      </c>
      <c r="AO30" s="71">
        <f t="shared" si="12"/>
        <v>0.018799999999999706</v>
      </c>
      <c r="AP30" s="71">
        <f t="shared" si="13"/>
        <v>0.02010000000000023</v>
      </c>
      <c r="AQ30" s="71">
        <f t="shared" si="14"/>
        <v>0.014000000000001123</v>
      </c>
      <c r="AR30" s="71">
        <f t="shared" si="15"/>
        <v>0.010200000000001097</v>
      </c>
      <c r="AS30" s="71">
        <f t="shared" si="16"/>
        <v>-0.002200000000000202</v>
      </c>
      <c r="AT30" s="71">
        <f t="shared" si="17"/>
        <v>-0.008000000000000895</v>
      </c>
      <c r="AU30" s="71">
        <f t="shared" si="18"/>
        <v>-0.005000000000000782</v>
      </c>
      <c r="AV30" s="71">
        <f t="shared" si="19"/>
        <v>-0.002000000000000668</v>
      </c>
      <c r="AX30" s="8">
        <v>178</v>
      </c>
      <c r="AY30" s="15">
        <f t="shared" si="20"/>
        <v>9.2069</v>
      </c>
      <c r="AZ30" s="16">
        <f t="shared" si="21"/>
        <v>9.2074</v>
      </c>
      <c r="BA30" s="79">
        <f t="shared" si="22"/>
        <v>-0.0005000000000006111</v>
      </c>
      <c r="BB30" s="15">
        <f t="shared" si="23"/>
        <v>8.428</v>
      </c>
      <c r="BC30" s="16">
        <f t="shared" si="24"/>
        <v>8.4202</v>
      </c>
      <c r="BD30" s="79">
        <f t="shared" si="25"/>
        <v>0.007800000000001361</v>
      </c>
      <c r="BE30" s="15">
        <f t="shared" si="26"/>
        <v>7.1239</v>
      </c>
      <c r="BF30" s="16">
        <f t="shared" si="27"/>
        <v>7.1059</v>
      </c>
      <c r="BG30" s="79">
        <f t="shared" si="28"/>
        <v>0.017999999999999794</v>
      </c>
      <c r="BH30" s="15">
        <f t="shared" si="29"/>
        <v>6.3561</v>
      </c>
      <c r="BI30" s="16">
        <f t="shared" si="30"/>
        <v>6.3421</v>
      </c>
      <c r="BJ30" s="79">
        <f t="shared" si="31"/>
        <v>0.013999999999999346</v>
      </c>
      <c r="BK30" s="15">
        <f t="shared" si="32"/>
        <v>6.1677</v>
      </c>
      <c r="BL30" s="16">
        <f t="shared" si="33"/>
        <v>6.1551</v>
      </c>
      <c r="BM30" s="79">
        <f t="shared" si="34"/>
        <v>0.012599999999999945</v>
      </c>
      <c r="BN30" s="15">
        <f t="shared" si="35"/>
        <v>5.4863</v>
      </c>
      <c r="BO30" s="16">
        <f t="shared" si="36"/>
        <v>5.477</v>
      </c>
      <c r="BP30" s="79">
        <f t="shared" si="37"/>
        <v>0.009299999999999642</v>
      </c>
      <c r="BQ30" s="15">
        <f t="shared" si="38"/>
        <v>6.0718</v>
      </c>
      <c r="BR30" s="16">
        <f t="shared" si="39"/>
        <v>6.053</v>
      </c>
      <c r="BS30" s="79">
        <f t="shared" si="40"/>
        <v>0.018799999999999706</v>
      </c>
      <c r="BU30" s="8">
        <v>178</v>
      </c>
      <c r="BV30" s="15">
        <f t="shared" si="41"/>
        <v>6.8997</v>
      </c>
      <c r="BW30" s="16">
        <f t="shared" si="42"/>
        <v>6.8796</v>
      </c>
      <c r="BX30" s="79">
        <f t="shared" si="43"/>
        <v>0.02010000000000023</v>
      </c>
      <c r="BY30" s="15">
        <f t="shared" si="44"/>
        <v>8.2443</v>
      </c>
      <c r="BZ30" s="16">
        <f t="shared" si="45"/>
        <v>8.2303</v>
      </c>
      <c r="CA30" s="79">
        <f t="shared" si="46"/>
        <v>0.014000000000001123</v>
      </c>
      <c r="CB30" s="15">
        <f t="shared" si="47"/>
        <v>9.6766</v>
      </c>
      <c r="CC30" s="16">
        <f t="shared" si="48"/>
        <v>9.6664</v>
      </c>
      <c r="CD30" s="79">
        <f t="shared" si="49"/>
        <v>0.010200000000001097</v>
      </c>
      <c r="CE30" s="15">
        <f t="shared" si="50"/>
        <v>9.9967</v>
      </c>
      <c r="CF30" s="16">
        <f t="shared" si="51"/>
        <v>9.9989</v>
      </c>
      <c r="CG30" s="79">
        <f t="shared" si="52"/>
        <v>-0.002200000000000202</v>
      </c>
      <c r="CH30" s="15">
        <f t="shared" si="53"/>
        <v>10.264</v>
      </c>
      <c r="CI30" s="16">
        <f t="shared" si="54"/>
        <v>10.272</v>
      </c>
      <c r="CJ30" s="79">
        <f t="shared" si="55"/>
        <v>-0.008000000000000895</v>
      </c>
      <c r="CK30" s="15">
        <f t="shared" si="56"/>
        <v>10.821</v>
      </c>
      <c r="CL30" s="16">
        <f t="shared" si="57"/>
        <v>10.826</v>
      </c>
      <c r="CM30" s="79">
        <f t="shared" si="58"/>
        <v>-0.005000000000000782</v>
      </c>
      <c r="CN30" s="15">
        <f t="shared" si="59"/>
        <v>11.372</v>
      </c>
      <c r="CO30" s="16">
        <f t="shared" si="60"/>
        <v>11.374</v>
      </c>
      <c r="CP30" s="79">
        <f t="shared" si="61"/>
        <v>-0.002000000000000668</v>
      </c>
    </row>
    <row r="31" spans="2:94" ht="15">
      <c r="B31">
        <v>179</v>
      </c>
      <c r="C31">
        <v>9.1358</v>
      </c>
      <c r="D31">
        <v>8.3666</v>
      </c>
      <c r="E31">
        <v>7.0674</v>
      </c>
      <c r="F31">
        <v>6.269</v>
      </c>
      <c r="G31">
        <v>6.1049</v>
      </c>
      <c r="H31">
        <v>5.4508</v>
      </c>
      <c r="I31">
        <v>5.9082</v>
      </c>
      <c r="J31">
        <v>6.7489</v>
      </c>
      <c r="K31">
        <v>8.1279</v>
      </c>
      <c r="L31">
        <v>9.6274</v>
      </c>
      <c r="M31">
        <v>9.9336</v>
      </c>
      <c r="N31">
        <v>10.249</v>
      </c>
      <c r="O31">
        <v>10.8</v>
      </c>
      <c r="P31">
        <v>11.399</v>
      </c>
      <c r="R31">
        <v>179</v>
      </c>
      <c r="S31" s="83">
        <v>9.1354</v>
      </c>
      <c r="T31" s="83">
        <v>8.3711</v>
      </c>
      <c r="U31" s="83">
        <v>7.0855</v>
      </c>
      <c r="V31" s="83">
        <v>6.2821</v>
      </c>
      <c r="W31" s="83">
        <v>6.1159</v>
      </c>
      <c r="X31" s="83">
        <v>5.4579</v>
      </c>
      <c r="Y31" s="83">
        <v>5.9232</v>
      </c>
      <c r="Z31" s="83">
        <v>6.7652</v>
      </c>
      <c r="AA31" s="83">
        <v>8.1407</v>
      </c>
      <c r="AB31" s="83">
        <v>9.6368</v>
      </c>
      <c r="AC31" s="83">
        <v>9.9313</v>
      </c>
      <c r="AD31" s="83">
        <v>10.242</v>
      </c>
      <c r="AE31" s="83">
        <v>10.795</v>
      </c>
      <c r="AF31" s="83">
        <v>11.396</v>
      </c>
      <c r="AG31" s="2"/>
      <c r="AH31">
        <v>179</v>
      </c>
      <c r="AI31" s="71">
        <f t="shared" si="6"/>
        <v>-0.00039999999999906777</v>
      </c>
      <c r="AJ31" s="71">
        <f t="shared" si="7"/>
        <v>0.0045000000000001705</v>
      </c>
      <c r="AK31" s="71">
        <f t="shared" si="8"/>
        <v>0.01809999999999956</v>
      </c>
      <c r="AL31" s="71">
        <f t="shared" si="9"/>
        <v>0.013099999999999667</v>
      </c>
      <c r="AM31" s="71">
        <f t="shared" si="10"/>
        <v>0.01100000000000012</v>
      </c>
      <c r="AN31" s="71">
        <f t="shared" si="11"/>
        <v>0.007100000000000328</v>
      </c>
      <c r="AO31" s="71">
        <f t="shared" si="12"/>
        <v>0.01499999999999968</v>
      </c>
      <c r="AP31" s="71">
        <f t="shared" si="13"/>
        <v>0.016300000000000203</v>
      </c>
      <c r="AQ31" s="71">
        <f t="shared" si="14"/>
        <v>0.012800000000000367</v>
      </c>
      <c r="AR31" s="71">
        <f t="shared" si="15"/>
        <v>0.009399999999999409</v>
      </c>
      <c r="AS31" s="71">
        <f t="shared" si="16"/>
        <v>-0.0022999999999999687</v>
      </c>
      <c r="AT31" s="71">
        <f t="shared" si="17"/>
        <v>-0.006999999999999673</v>
      </c>
      <c r="AU31" s="71">
        <f t="shared" si="18"/>
        <v>-0.005000000000000782</v>
      </c>
      <c r="AV31" s="71">
        <f t="shared" si="19"/>
        <v>-0.0029999999999983373</v>
      </c>
      <c r="AX31" s="8">
        <v>179</v>
      </c>
      <c r="AY31" s="15">
        <f t="shared" si="20"/>
        <v>9.1354</v>
      </c>
      <c r="AZ31" s="16">
        <f t="shared" si="21"/>
        <v>9.1358</v>
      </c>
      <c r="BA31" s="79">
        <f t="shared" si="22"/>
        <v>-0.00039999999999906777</v>
      </c>
      <c r="BB31" s="15">
        <f t="shared" si="23"/>
        <v>8.3711</v>
      </c>
      <c r="BC31" s="16">
        <f t="shared" si="24"/>
        <v>8.3666</v>
      </c>
      <c r="BD31" s="79">
        <f t="shared" si="25"/>
        <v>0.0045000000000001705</v>
      </c>
      <c r="BE31" s="15">
        <f t="shared" si="26"/>
        <v>7.0855</v>
      </c>
      <c r="BF31" s="16">
        <f t="shared" si="27"/>
        <v>7.0674</v>
      </c>
      <c r="BG31" s="79">
        <f t="shared" si="28"/>
        <v>0.01809999999999956</v>
      </c>
      <c r="BH31" s="15">
        <f t="shared" si="29"/>
        <v>6.2821</v>
      </c>
      <c r="BI31" s="16">
        <f t="shared" si="30"/>
        <v>6.269</v>
      </c>
      <c r="BJ31" s="79">
        <f t="shared" si="31"/>
        <v>0.013099999999999667</v>
      </c>
      <c r="BK31" s="15">
        <f t="shared" si="32"/>
        <v>6.1159</v>
      </c>
      <c r="BL31" s="16">
        <f t="shared" si="33"/>
        <v>6.1049</v>
      </c>
      <c r="BM31" s="79">
        <f t="shared" si="34"/>
        <v>0.01100000000000012</v>
      </c>
      <c r="BN31" s="15">
        <f t="shared" si="35"/>
        <v>5.4579</v>
      </c>
      <c r="BO31" s="16">
        <f t="shared" si="36"/>
        <v>5.4508</v>
      </c>
      <c r="BP31" s="79">
        <f t="shared" si="37"/>
        <v>0.007100000000000328</v>
      </c>
      <c r="BQ31" s="15">
        <f t="shared" si="38"/>
        <v>5.9232</v>
      </c>
      <c r="BR31" s="16">
        <f t="shared" si="39"/>
        <v>5.9082</v>
      </c>
      <c r="BS31" s="79">
        <f t="shared" si="40"/>
        <v>0.01499999999999968</v>
      </c>
      <c r="BU31" s="8">
        <v>179</v>
      </c>
      <c r="BV31" s="15">
        <f t="shared" si="41"/>
        <v>6.7652</v>
      </c>
      <c r="BW31" s="16">
        <f t="shared" si="42"/>
        <v>6.7489</v>
      </c>
      <c r="BX31" s="79">
        <f t="shared" si="43"/>
        <v>0.016300000000000203</v>
      </c>
      <c r="BY31" s="15">
        <f t="shared" si="44"/>
        <v>8.1407</v>
      </c>
      <c r="BZ31" s="16">
        <f t="shared" si="45"/>
        <v>8.1279</v>
      </c>
      <c r="CA31" s="79">
        <f t="shared" si="46"/>
        <v>0.012800000000000367</v>
      </c>
      <c r="CB31" s="15">
        <f t="shared" si="47"/>
        <v>9.6368</v>
      </c>
      <c r="CC31" s="16">
        <f t="shared" si="48"/>
        <v>9.6274</v>
      </c>
      <c r="CD31" s="79">
        <f t="shared" si="49"/>
        <v>0.009399999999999409</v>
      </c>
      <c r="CE31" s="15">
        <f t="shared" si="50"/>
        <v>9.9313</v>
      </c>
      <c r="CF31" s="16">
        <f t="shared" si="51"/>
        <v>9.9336</v>
      </c>
      <c r="CG31" s="79">
        <f t="shared" si="52"/>
        <v>-0.0022999999999999687</v>
      </c>
      <c r="CH31" s="15">
        <f t="shared" si="53"/>
        <v>10.242</v>
      </c>
      <c r="CI31" s="16">
        <f t="shared" si="54"/>
        <v>10.249</v>
      </c>
      <c r="CJ31" s="79">
        <f t="shared" si="55"/>
        <v>-0.006999999999999673</v>
      </c>
      <c r="CK31" s="15">
        <f t="shared" si="56"/>
        <v>10.795</v>
      </c>
      <c r="CL31" s="16">
        <f t="shared" si="57"/>
        <v>10.8</v>
      </c>
      <c r="CM31" s="79">
        <f t="shared" si="58"/>
        <v>-0.005000000000000782</v>
      </c>
      <c r="CN31" s="15">
        <f t="shared" si="59"/>
        <v>11.396</v>
      </c>
      <c r="CO31" s="16">
        <f t="shared" si="60"/>
        <v>11.399</v>
      </c>
      <c r="CP31" s="79">
        <f t="shared" si="61"/>
        <v>-0.0029999999999983373</v>
      </c>
    </row>
    <row r="32" spans="2:94" ht="15">
      <c r="B32">
        <v>180</v>
      </c>
      <c r="C32">
        <v>9.0493</v>
      </c>
      <c r="D32">
        <v>8.2943</v>
      </c>
      <c r="E32">
        <v>7.0194</v>
      </c>
      <c r="F32">
        <v>6.1946</v>
      </c>
      <c r="G32">
        <v>6.0223</v>
      </c>
      <c r="H32">
        <v>5.4264</v>
      </c>
      <c r="I32">
        <v>5.7498</v>
      </c>
      <c r="J32">
        <v>6.5079</v>
      </c>
      <c r="K32">
        <v>7.9224</v>
      </c>
      <c r="L32">
        <v>9.573</v>
      </c>
      <c r="M32">
        <v>9.8828</v>
      </c>
      <c r="N32">
        <v>10.224</v>
      </c>
      <c r="O32">
        <v>10.78</v>
      </c>
      <c r="P32">
        <v>11.4</v>
      </c>
      <c r="R32">
        <v>180</v>
      </c>
      <c r="S32" s="83">
        <v>9.0502</v>
      </c>
      <c r="T32" s="83">
        <v>8.2965</v>
      </c>
      <c r="U32" s="83">
        <v>7.0374</v>
      </c>
      <c r="V32" s="83">
        <v>6.208</v>
      </c>
      <c r="W32" s="83">
        <v>6.0332</v>
      </c>
      <c r="X32" s="83">
        <v>5.4325</v>
      </c>
      <c r="Y32" s="83">
        <v>5.7617</v>
      </c>
      <c r="Z32" s="83">
        <v>6.5214</v>
      </c>
      <c r="AA32" s="83">
        <v>7.9349</v>
      </c>
      <c r="AB32" s="83">
        <v>9.5806</v>
      </c>
      <c r="AC32" s="83">
        <v>9.8801</v>
      </c>
      <c r="AD32" s="83">
        <v>10.216</v>
      </c>
      <c r="AE32" s="83">
        <v>10.775</v>
      </c>
      <c r="AF32" s="83">
        <v>11.398</v>
      </c>
      <c r="AG32" s="2"/>
      <c r="AH32">
        <v>180</v>
      </c>
      <c r="AI32" s="71">
        <f t="shared" si="6"/>
        <v>0.0008999999999996788</v>
      </c>
      <c r="AJ32" s="71">
        <f t="shared" si="7"/>
        <v>0.002200000000000202</v>
      </c>
      <c r="AK32" s="71">
        <f t="shared" si="8"/>
        <v>0.017999999999999794</v>
      </c>
      <c r="AL32" s="71">
        <f t="shared" si="9"/>
        <v>0.013399999999999856</v>
      </c>
      <c r="AM32" s="71">
        <f t="shared" si="10"/>
        <v>0.010899999999999466</v>
      </c>
      <c r="AN32" s="71">
        <f t="shared" si="11"/>
        <v>0.006099999999999994</v>
      </c>
      <c r="AO32" s="71">
        <f t="shared" si="12"/>
        <v>0.011900000000000688</v>
      </c>
      <c r="AP32" s="71">
        <f t="shared" si="13"/>
        <v>0.013499999999999623</v>
      </c>
      <c r="AQ32" s="71">
        <f t="shared" si="14"/>
        <v>0.012500000000000178</v>
      </c>
      <c r="AR32" s="71">
        <f t="shared" si="15"/>
        <v>0.007600000000000051</v>
      </c>
      <c r="AS32" s="71">
        <f t="shared" si="16"/>
        <v>-0.0026999999999990365</v>
      </c>
      <c r="AT32" s="71">
        <f t="shared" si="17"/>
        <v>-0.008000000000000895</v>
      </c>
      <c r="AU32" s="71">
        <f t="shared" si="18"/>
        <v>-0.004999999999999005</v>
      </c>
      <c r="AV32" s="71">
        <f t="shared" si="19"/>
        <v>-0.002000000000000668</v>
      </c>
      <c r="AX32" s="8">
        <v>180</v>
      </c>
      <c r="AY32" s="15">
        <f t="shared" si="20"/>
        <v>9.0502</v>
      </c>
      <c r="AZ32" s="16">
        <f t="shared" si="21"/>
        <v>9.0493</v>
      </c>
      <c r="BA32" s="79">
        <f t="shared" si="22"/>
        <v>0.0008999999999996788</v>
      </c>
      <c r="BB32" s="15">
        <f t="shared" si="23"/>
        <v>8.2965</v>
      </c>
      <c r="BC32" s="16">
        <f t="shared" si="24"/>
        <v>8.2943</v>
      </c>
      <c r="BD32" s="79">
        <f t="shared" si="25"/>
        <v>0.002200000000000202</v>
      </c>
      <c r="BE32" s="15">
        <f t="shared" si="26"/>
        <v>7.0374</v>
      </c>
      <c r="BF32" s="16">
        <f t="shared" si="27"/>
        <v>7.0194</v>
      </c>
      <c r="BG32" s="79">
        <f t="shared" si="28"/>
        <v>0.017999999999999794</v>
      </c>
      <c r="BH32" s="15">
        <f t="shared" si="29"/>
        <v>6.208</v>
      </c>
      <c r="BI32" s="16">
        <f t="shared" si="30"/>
        <v>6.1946</v>
      </c>
      <c r="BJ32" s="79">
        <f t="shared" si="31"/>
        <v>0.013399999999999856</v>
      </c>
      <c r="BK32" s="15">
        <f t="shared" si="32"/>
        <v>6.0332</v>
      </c>
      <c r="BL32" s="16">
        <f t="shared" si="33"/>
        <v>6.0223</v>
      </c>
      <c r="BM32" s="79">
        <f t="shared" si="34"/>
        <v>0.010899999999999466</v>
      </c>
      <c r="BN32" s="15">
        <f t="shared" si="35"/>
        <v>5.4325</v>
      </c>
      <c r="BO32" s="16">
        <f t="shared" si="36"/>
        <v>5.4264</v>
      </c>
      <c r="BP32" s="79">
        <f t="shared" si="37"/>
        <v>0.006099999999999994</v>
      </c>
      <c r="BQ32" s="15">
        <f t="shared" si="38"/>
        <v>5.7617</v>
      </c>
      <c r="BR32" s="16">
        <f t="shared" si="39"/>
        <v>5.7498</v>
      </c>
      <c r="BS32" s="79">
        <f t="shared" si="40"/>
        <v>0.011900000000000688</v>
      </c>
      <c r="BU32" s="8">
        <v>180</v>
      </c>
      <c r="BV32" s="15">
        <f t="shared" si="41"/>
        <v>6.5214</v>
      </c>
      <c r="BW32" s="16">
        <f t="shared" si="42"/>
        <v>6.5079</v>
      </c>
      <c r="BX32" s="79">
        <f t="shared" si="43"/>
        <v>0.013499999999999623</v>
      </c>
      <c r="BY32" s="15">
        <f t="shared" si="44"/>
        <v>7.9349</v>
      </c>
      <c r="BZ32" s="16">
        <f t="shared" si="45"/>
        <v>7.9224</v>
      </c>
      <c r="CA32" s="79">
        <f t="shared" si="46"/>
        <v>0.012500000000000178</v>
      </c>
      <c r="CB32" s="15">
        <f t="shared" si="47"/>
        <v>9.5806</v>
      </c>
      <c r="CC32" s="16">
        <f t="shared" si="48"/>
        <v>9.573</v>
      </c>
      <c r="CD32" s="79">
        <f t="shared" si="49"/>
        <v>0.007600000000000051</v>
      </c>
      <c r="CE32" s="15">
        <f t="shared" si="50"/>
        <v>9.8801</v>
      </c>
      <c r="CF32" s="16">
        <f t="shared" si="51"/>
        <v>9.8828</v>
      </c>
      <c r="CG32" s="79">
        <f t="shared" si="52"/>
        <v>-0.0026999999999990365</v>
      </c>
      <c r="CH32" s="15">
        <f t="shared" si="53"/>
        <v>10.216</v>
      </c>
      <c r="CI32" s="16">
        <f t="shared" si="54"/>
        <v>10.224</v>
      </c>
      <c r="CJ32" s="79">
        <f t="shared" si="55"/>
        <v>-0.008000000000000895</v>
      </c>
      <c r="CK32" s="15">
        <f t="shared" si="56"/>
        <v>10.775</v>
      </c>
      <c r="CL32" s="16">
        <f t="shared" si="57"/>
        <v>10.78</v>
      </c>
      <c r="CM32" s="79">
        <f t="shared" si="58"/>
        <v>-0.004999999999999005</v>
      </c>
      <c r="CN32" s="15">
        <f t="shared" si="59"/>
        <v>11.398</v>
      </c>
      <c r="CO32" s="16">
        <f t="shared" si="60"/>
        <v>11.4</v>
      </c>
      <c r="CP32" s="79">
        <f t="shared" si="61"/>
        <v>-0.002000000000000668</v>
      </c>
    </row>
    <row r="33" spans="2:94" ht="15">
      <c r="B33">
        <v>181</v>
      </c>
      <c r="C33">
        <v>8.9498</v>
      </c>
      <c r="D33">
        <v>8.205</v>
      </c>
      <c r="E33">
        <v>6.9629</v>
      </c>
      <c r="F33">
        <v>6.0768</v>
      </c>
      <c r="G33">
        <v>5.8798</v>
      </c>
      <c r="H33">
        <v>5.3583</v>
      </c>
      <c r="I33">
        <v>5.5356</v>
      </c>
      <c r="J33">
        <v>6.2301</v>
      </c>
      <c r="K33">
        <v>7.6343</v>
      </c>
      <c r="L33">
        <v>9.4256</v>
      </c>
      <c r="M33">
        <v>9.8407</v>
      </c>
      <c r="N33">
        <v>10.198</v>
      </c>
      <c r="O33">
        <v>10.758</v>
      </c>
      <c r="P33">
        <v>11.354</v>
      </c>
      <c r="R33">
        <v>181</v>
      </c>
      <c r="S33" s="83">
        <v>8.9511</v>
      </c>
      <c r="T33" s="83">
        <v>8.2067</v>
      </c>
      <c r="U33" s="83">
        <v>6.9793</v>
      </c>
      <c r="V33" s="83">
        <v>6.0897</v>
      </c>
      <c r="W33" s="83">
        <v>5.8889</v>
      </c>
      <c r="X33" s="83">
        <v>5.3613</v>
      </c>
      <c r="Y33" s="83">
        <v>5.5421</v>
      </c>
      <c r="Z33" s="83">
        <v>6.2398</v>
      </c>
      <c r="AA33" s="83">
        <v>7.6441</v>
      </c>
      <c r="AB33" s="83">
        <v>9.434</v>
      </c>
      <c r="AC33" s="83">
        <v>9.8373</v>
      </c>
      <c r="AD33" s="83">
        <v>10.19</v>
      </c>
      <c r="AE33" s="83">
        <v>10.753</v>
      </c>
      <c r="AF33" s="83">
        <v>11.352</v>
      </c>
      <c r="AG33" s="2"/>
      <c r="AH33">
        <v>181</v>
      </c>
      <c r="AI33" s="71">
        <f t="shared" si="6"/>
        <v>0.001300000000000523</v>
      </c>
      <c r="AJ33" s="71">
        <f t="shared" si="7"/>
        <v>0.0016999999999995907</v>
      </c>
      <c r="AK33" s="71">
        <f t="shared" si="8"/>
        <v>0.01639999999999997</v>
      </c>
      <c r="AL33" s="71">
        <f t="shared" si="9"/>
        <v>0.012899999999999245</v>
      </c>
      <c r="AM33" s="71">
        <f t="shared" si="10"/>
        <v>0.00909999999999922</v>
      </c>
      <c r="AN33" s="71">
        <f t="shared" si="11"/>
        <v>0.0030000000000001137</v>
      </c>
      <c r="AO33" s="71">
        <f t="shared" si="12"/>
        <v>0.00649999999999995</v>
      </c>
      <c r="AP33" s="71">
        <f t="shared" si="13"/>
        <v>0.009699999999999598</v>
      </c>
      <c r="AQ33" s="71">
        <f t="shared" si="14"/>
        <v>0.009800000000000253</v>
      </c>
      <c r="AR33" s="71">
        <f t="shared" si="15"/>
        <v>0.008399999999999963</v>
      </c>
      <c r="AS33" s="71">
        <f t="shared" si="16"/>
        <v>-0.0033999999999991815</v>
      </c>
      <c r="AT33" s="71">
        <f t="shared" si="17"/>
        <v>-0.008000000000000895</v>
      </c>
      <c r="AU33" s="71">
        <f t="shared" si="18"/>
        <v>-0.004999999999999005</v>
      </c>
      <c r="AV33" s="71">
        <f t="shared" si="19"/>
        <v>-0.0019999999999988916</v>
      </c>
      <c r="AX33" s="8">
        <v>181</v>
      </c>
      <c r="AY33" s="15">
        <f t="shared" si="20"/>
        <v>8.9511</v>
      </c>
      <c r="AZ33" s="16">
        <f t="shared" si="21"/>
        <v>8.9498</v>
      </c>
      <c r="BA33" s="79">
        <f t="shared" si="22"/>
        <v>0.001300000000000523</v>
      </c>
      <c r="BB33" s="15">
        <f t="shared" si="23"/>
        <v>8.2067</v>
      </c>
      <c r="BC33" s="16">
        <f t="shared" si="24"/>
        <v>8.205</v>
      </c>
      <c r="BD33" s="79">
        <f t="shared" si="25"/>
        <v>0.0016999999999995907</v>
      </c>
      <c r="BE33" s="15">
        <f t="shared" si="26"/>
        <v>6.9793</v>
      </c>
      <c r="BF33" s="16">
        <f t="shared" si="27"/>
        <v>6.9629</v>
      </c>
      <c r="BG33" s="79">
        <f t="shared" si="28"/>
        <v>0.01639999999999997</v>
      </c>
      <c r="BH33" s="15">
        <f t="shared" si="29"/>
        <v>6.0897</v>
      </c>
      <c r="BI33" s="16">
        <f t="shared" si="30"/>
        <v>6.0768</v>
      </c>
      <c r="BJ33" s="79">
        <f t="shared" si="31"/>
        <v>0.012899999999999245</v>
      </c>
      <c r="BK33" s="15">
        <f t="shared" si="32"/>
        <v>5.8889</v>
      </c>
      <c r="BL33" s="16">
        <f t="shared" si="33"/>
        <v>5.8798</v>
      </c>
      <c r="BM33" s="79">
        <f t="shared" si="34"/>
        <v>0.00909999999999922</v>
      </c>
      <c r="BN33" s="15">
        <f t="shared" si="35"/>
        <v>5.3613</v>
      </c>
      <c r="BO33" s="16">
        <f t="shared" si="36"/>
        <v>5.3583</v>
      </c>
      <c r="BP33" s="79">
        <f t="shared" si="37"/>
        <v>0.0030000000000001137</v>
      </c>
      <c r="BQ33" s="15">
        <f t="shared" si="38"/>
        <v>5.5421</v>
      </c>
      <c r="BR33" s="16">
        <f t="shared" si="39"/>
        <v>5.5356</v>
      </c>
      <c r="BS33" s="79">
        <f t="shared" si="40"/>
        <v>0.00649999999999995</v>
      </c>
      <c r="BU33" s="8">
        <v>181</v>
      </c>
      <c r="BV33" s="15">
        <f t="shared" si="41"/>
        <v>6.2398</v>
      </c>
      <c r="BW33" s="16">
        <f t="shared" si="42"/>
        <v>6.2301</v>
      </c>
      <c r="BX33" s="79">
        <f t="shared" si="43"/>
        <v>0.009699999999999598</v>
      </c>
      <c r="BY33" s="15">
        <f t="shared" si="44"/>
        <v>7.6441</v>
      </c>
      <c r="BZ33" s="16">
        <f t="shared" si="45"/>
        <v>7.6343</v>
      </c>
      <c r="CA33" s="79">
        <f t="shared" si="46"/>
        <v>0.009800000000000253</v>
      </c>
      <c r="CB33" s="15">
        <f t="shared" si="47"/>
        <v>9.434</v>
      </c>
      <c r="CC33" s="16">
        <f t="shared" si="48"/>
        <v>9.4256</v>
      </c>
      <c r="CD33" s="79">
        <f t="shared" si="49"/>
        <v>0.008399999999999963</v>
      </c>
      <c r="CE33" s="15">
        <f t="shared" si="50"/>
        <v>9.8373</v>
      </c>
      <c r="CF33" s="16">
        <f t="shared" si="51"/>
        <v>9.8407</v>
      </c>
      <c r="CG33" s="79">
        <f t="shared" si="52"/>
        <v>-0.0033999999999991815</v>
      </c>
      <c r="CH33" s="15">
        <f t="shared" si="53"/>
        <v>10.19</v>
      </c>
      <c r="CI33" s="16">
        <f t="shared" si="54"/>
        <v>10.198</v>
      </c>
      <c r="CJ33" s="79">
        <f t="shared" si="55"/>
        <v>-0.008000000000000895</v>
      </c>
      <c r="CK33" s="15">
        <f t="shared" si="56"/>
        <v>10.753</v>
      </c>
      <c r="CL33" s="16">
        <f t="shared" si="57"/>
        <v>10.758</v>
      </c>
      <c r="CM33" s="79">
        <f t="shared" si="58"/>
        <v>-0.004999999999999005</v>
      </c>
      <c r="CN33" s="15">
        <f t="shared" si="59"/>
        <v>11.352</v>
      </c>
      <c r="CO33" s="16">
        <f t="shared" si="60"/>
        <v>11.354</v>
      </c>
      <c r="CP33" s="79">
        <f t="shared" si="61"/>
        <v>-0.0019999999999988916</v>
      </c>
    </row>
    <row r="34" spans="2:94" ht="15">
      <c r="B34">
        <v>182</v>
      </c>
      <c r="C34">
        <v>8.9586</v>
      </c>
      <c r="D34">
        <v>8.2008</v>
      </c>
      <c r="E34">
        <v>7.0111</v>
      </c>
      <c r="F34">
        <v>6.1305</v>
      </c>
      <c r="G34">
        <v>5.9118</v>
      </c>
      <c r="H34">
        <v>5.4624</v>
      </c>
      <c r="I34">
        <v>5.5272</v>
      </c>
      <c r="J34">
        <v>6.0354</v>
      </c>
      <c r="K34">
        <v>7.4714</v>
      </c>
      <c r="L34">
        <v>9.2446</v>
      </c>
      <c r="M34">
        <v>9.8306</v>
      </c>
      <c r="N34">
        <v>10.188</v>
      </c>
      <c r="O34">
        <v>10.745</v>
      </c>
      <c r="P34">
        <v>11.313</v>
      </c>
      <c r="R34">
        <v>182</v>
      </c>
      <c r="S34" s="83">
        <v>8.9599</v>
      </c>
      <c r="T34" s="83">
        <v>8.2074</v>
      </c>
      <c r="U34" s="83">
        <v>7.0254</v>
      </c>
      <c r="V34" s="83">
        <v>6.1447</v>
      </c>
      <c r="W34" s="83">
        <v>5.9208</v>
      </c>
      <c r="X34" s="83">
        <v>5.4649</v>
      </c>
      <c r="Y34" s="83">
        <v>5.531</v>
      </c>
      <c r="Z34" s="83">
        <v>6.0422</v>
      </c>
      <c r="AA34" s="83">
        <v>7.4804</v>
      </c>
      <c r="AB34" s="83">
        <v>9.2546</v>
      </c>
      <c r="AC34" s="83">
        <v>9.8267</v>
      </c>
      <c r="AD34" s="83">
        <v>10.179</v>
      </c>
      <c r="AE34" s="83">
        <v>10.74</v>
      </c>
      <c r="AF34" s="83">
        <v>11.311</v>
      </c>
      <c r="AG34" s="2"/>
      <c r="AH34">
        <v>182</v>
      </c>
      <c r="AI34" s="71">
        <f t="shared" si="6"/>
        <v>0.0012999999999987466</v>
      </c>
      <c r="AJ34" s="71">
        <f t="shared" si="7"/>
        <v>0.006600000000000605</v>
      </c>
      <c r="AK34" s="71">
        <f t="shared" si="8"/>
        <v>0.014300000000000423</v>
      </c>
      <c r="AL34" s="71">
        <f t="shared" si="9"/>
        <v>0.014200000000000657</v>
      </c>
      <c r="AM34" s="71">
        <f t="shared" si="10"/>
        <v>0.008999999999999453</v>
      </c>
      <c r="AN34" s="71">
        <f t="shared" si="11"/>
        <v>0.002500000000000391</v>
      </c>
      <c r="AO34" s="71">
        <f t="shared" si="12"/>
        <v>0.0038000000000000256</v>
      </c>
      <c r="AP34" s="71">
        <f t="shared" si="13"/>
        <v>0.006800000000000139</v>
      </c>
      <c r="AQ34" s="71">
        <f t="shared" si="14"/>
        <v>0.009000000000000341</v>
      </c>
      <c r="AR34" s="71">
        <f t="shared" si="15"/>
        <v>0.009999999999999787</v>
      </c>
      <c r="AS34" s="71">
        <f t="shared" si="16"/>
        <v>-0.0038999999999997925</v>
      </c>
      <c r="AT34" s="71">
        <f t="shared" si="17"/>
        <v>-0.009000000000000341</v>
      </c>
      <c r="AU34" s="71">
        <f t="shared" si="18"/>
        <v>-0.004999999999999005</v>
      </c>
      <c r="AV34" s="71">
        <f t="shared" si="19"/>
        <v>-0.002000000000000668</v>
      </c>
      <c r="AX34" s="8">
        <v>182</v>
      </c>
      <c r="AY34" s="15">
        <f t="shared" si="20"/>
        <v>8.9599</v>
      </c>
      <c r="AZ34" s="16">
        <f t="shared" si="21"/>
        <v>8.9586</v>
      </c>
      <c r="BA34" s="79">
        <f t="shared" si="22"/>
        <v>0.0012999999999987466</v>
      </c>
      <c r="BB34" s="15">
        <f t="shared" si="23"/>
        <v>8.2074</v>
      </c>
      <c r="BC34" s="16">
        <f t="shared" si="24"/>
        <v>8.2008</v>
      </c>
      <c r="BD34" s="79">
        <f t="shared" si="25"/>
        <v>0.006600000000000605</v>
      </c>
      <c r="BE34" s="15">
        <f t="shared" si="26"/>
        <v>7.0254</v>
      </c>
      <c r="BF34" s="16">
        <f t="shared" si="27"/>
        <v>7.0111</v>
      </c>
      <c r="BG34" s="79">
        <f t="shared" si="28"/>
        <v>0.014300000000000423</v>
      </c>
      <c r="BH34" s="15">
        <f t="shared" si="29"/>
        <v>6.1447</v>
      </c>
      <c r="BI34" s="16">
        <f t="shared" si="30"/>
        <v>6.1305</v>
      </c>
      <c r="BJ34" s="79">
        <f t="shared" si="31"/>
        <v>0.014200000000000657</v>
      </c>
      <c r="BK34" s="15">
        <f t="shared" si="32"/>
        <v>5.9208</v>
      </c>
      <c r="BL34" s="16">
        <f t="shared" si="33"/>
        <v>5.9118</v>
      </c>
      <c r="BM34" s="79">
        <f t="shared" si="34"/>
        <v>0.008999999999999453</v>
      </c>
      <c r="BN34" s="15">
        <f t="shared" si="35"/>
        <v>5.4649</v>
      </c>
      <c r="BO34" s="16">
        <f t="shared" si="36"/>
        <v>5.4624</v>
      </c>
      <c r="BP34" s="79">
        <f t="shared" si="37"/>
        <v>0.002500000000000391</v>
      </c>
      <c r="BQ34" s="15">
        <f t="shared" si="38"/>
        <v>5.531</v>
      </c>
      <c r="BR34" s="16">
        <f t="shared" si="39"/>
        <v>5.5272</v>
      </c>
      <c r="BS34" s="79">
        <f t="shared" si="40"/>
        <v>0.0038000000000000256</v>
      </c>
      <c r="BU34" s="8">
        <v>182</v>
      </c>
      <c r="BV34" s="15">
        <f t="shared" si="41"/>
        <v>6.0422</v>
      </c>
      <c r="BW34" s="16">
        <f t="shared" si="42"/>
        <v>6.0354</v>
      </c>
      <c r="BX34" s="79">
        <f t="shared" si="43"/>
        <v>0.006800000000000139</v>
      </c>
      <c r="BY34" s="15">
        <f t="shared" si="44"/>
        <v>7.4804</v>
      </c>
      <c r="BZ34" s="16">
        <f t="shared" si="45"/>
        <v>7.4714</v>
      </c>
      <c r="CA34" s="79">
        <f t="shared" si="46"/>
        <v>0.009000000000000341</v>
      </c>
      <c r="CB34" s="15">
        <f t="shared" si="47"/>
        <v>9.2546</v>
      </c>
      <c r="CC34" s="16">
        <f t="shared" si="48"/>
        <v>9.2446</v>
      </c>
      <c r="CD34" s="79">
        <f t="shared" si="49"/>
        <v>0.009999999999999787</v>
      </c>
      <c r="CE34" s="15">
        <f t="shared" si="50"/>
        <v>9.8267</v>
      </c>
      <c r="CF34" s="16">
        <f t="shared" si="51"/>
        <v>9.8306</v>
      </c>
      <c r="CG34" s="79">
        <f t="shared" si="52"/>
        <v>-0.0038999999999997925</v>
      </c>
      <c r="CH34" s="15">
        <f t="shared" si="53"/>
        <v>10.179</v>
      </c>
      <c r="CI34" s="16">
        <f t="shared" si="54"/>
        <v>10.188</v>
      </c>
      <c r="CJ34" s="79">
        <f t="shared" si="55"/>
        <v>-0.009000000000000341</v>
      </c>
      <c r="CK34" s="15">
        <f t="shared" si="56"/>
        <v>10.74</v>
      </c>
      <c r="CL34" s="16">
        <f t="shared" si="57"/>
        <v>10.745</v>
      </c>
      <c r="CM34" s="79">
        <f t="shared" si="58"/>
        <v>-0.004999999999999005</v>
      </c>
      <c r="CN34" s="15">
        <f t="shared" si="59"/>
        <v>11.311</v>
      </c>
      <c r="CO34" s="16">
        <f t="shared" si="60"/>
        <v>11.313</v>
      </c>
      <c r="CP34" s="79">
        <f t="shared" si="61"/>
        <v>-0.002000000000000668</v>
      </c>
    </row>
    <row r="35" spans="2:94" ht="15">
      <c r="B35">
        <v>183</v>
      </c>
      <c r="C35">
        <v>8.7844</v>
      </c>
      <c r="D35">
        <v>7.9709</v>
      </c>
      <c r="E35">
        <v>6.8449</v>
      </c>
      <c r="F35">
        <v>5.9691</v>
      </c>
      <c r="G35">
        <v>5.6802</v>
      </c>
      <c r="H35">
        <v>5.2895</v>
      </c>
      <c r="I35">
        <v>5.2758</v>
      </c>
      <c r="J35">
        <v>5.6241</v>
      </c>
      <c r="K35">
        <v>7.007</v>
      </c>
      <c r="L35">
        <v>9.0854</v>
      </c>
      <c r="M35">
        <v>9.7876</v>
      </c>
      <c r="N35">
        <v>10.167</v>
      </c>
      <c r="O35">
        <v>10.736</v>
      </c>
      <c r="P35">
        <v>11.302</v>
      </c>
      <c r="R35">
        <v>183</v>
      </c>
      <c r="S35" s="83">
        <v>8.7879</v>
      </c>
      <c r="T35" s="83">
        <v>7.9764</v>
      </c>
      <c r="U35" s="83">
        <v>6.8579</v>
      </c>
      <c r="V35" s="83">
        <v>5.9828</v>
      </c>
      <c r="W35" s="83">
        <v>5.6889</v>
      </c>
      <c r="X35" s="83">
        <v>5.2929</v>
      </c>
      <c r="Y35" s="83">
        <v>5.2787</v>
      </c>
      <c r="Z35" s="83">
        <v>5.6311</v>
      </c>
      <c r="AA35" s="83">
        <v>7.0165</v>
      </c>
      <c r="AB35" s="83">
        <v>9.0927</v>
      </c>
      <c r="AC35" s="83">
        <v>9.783</v>
      </c>
      <c r="AD35" s="83">
        <v>10.158</v>
      </c>
      <c r="AE35" s="83">
        <v>10.731</v>
      </c>
      <c r="AF35" s="83">
        <v>11.3</v>
      </c>
      <c r="AG35" s="2"/>
      <c r="AH35">
        <v>183</v>
      </c>
      <c r="AI35" s="71">
        <f t="shared" si="6"/>
        <v>0.0035000000000007248</v>
      </c>
      <c r="AJ35" s="71">
        <f t="shared" si="7"/>
        <v>0.005499999999999616</v>
      </c>
      <c r="AK35" s="71">
        <f t="shared" si="8"/>
        <v>0.0129999999999999</v>
      </c>
      <c r="AL35" s="71">
        <f t="shared" si="9"/>
        <v>0.013700000000000045</v>
      </c>
      <c r="AM35" s="71">
        <f t="shared" si="10"/>
        <v>0.008700000000000152</v>
      </c>
      <c r="AN35" s="71">
        <f t="shared" si="11"/>
        <v>0.0034000000000000696</v>
      </c>
      <c r="AO35" s="71">
        <f t="shared" si="12"/>
        <v>0.0028999999999994586</v>
      </c>
      <c r="AP35" s="71">
        <f t="shared" si="13"/>
        <v>0.006999999999999673</v>
      </c>
      <c r="AQ35" s="71">
        <f t="shared" si="14"/>
        <v>0.009500000000000064</v>
      </c>
      <c r="AR35" s="71">
        <f t="shared" si="15"/>
        <v>0.00730000000000075</v>
      </c>
      <c r="AS35" s="71">
        <f t="shared" si="16"/>
        <v>-0.0045999999999999375</v>
      </c>
      <c r="AT35" s="71">
        <f t="shared" si="17"/>
        <v>-0.009000000000000341</v>
      </c>
      <c r="AU35" s="71">
        <f t="shared" si="18"/>
        <v>-0.005000000000000782</v>
      </c>
      <c r="AV35" s="71">
        <f t="shared" si="19"/>
        <v>-0.0019999999999988916</v>
      </c>
      <c r="AX35" s="8">
        <v>183</v>
      </c>
      <c r="AY35" s="15">
        <f t="shared" si="20"/>
        <v>8.7879</v>
      </c>
      <c r="AZ35" s="16">
        <f t="shared" si="21"/>
        <v>8.7844</v>
      </c>
      <c r="BA35" s="79">
        <f t="shared" si="22"/>
        <v>0.0035000000000007248</v>
      </c>
      <c r="BB35" s="15">
        <f t="shared" si="23"/>
        <v>7.9764</v>
      </c>
      <c r="BC35" s="16">
        <f t="shared" si="24"/>
        <v>7.9709</v>
      </c>
      <c r="BD35" s="79">
        <f t="shared" si="25"/>
        <v>0.005499999999999616</v>
      </c>
      <c r="BE35" s="15">
        <f t="shared" si="26"/>
        <v>6.8579</v>
      </c>
      <c r="BF35" s="16">
        <f t="shared" si="27"/>
        <v>6.8449</v>
      </c>
      <c r="BG35" s="79">
        <f t="shared" si="28"/>
        <v>0.0129999999999999</v>
      </c>
      <c r="BH35" s="15">
        <f t="shared" si="29"/>
        <v>5.9828</v>
      </c>
      <c r="BI35" s="16">
        <f t="shared" si="30"/>
        <v>5.9691</v>
      </c>
      <c r="BJ35" s="79">
        <f t="shared" si="31"/>
        <v>0.013700000000000045</v>
      </c>
      <c r="BK35" s="15">
        <f t="shared" si="32"/>
        <v>5.6889</v>
      </c>
      <c r="BL35" s="16">
        <f t="shared" si="33"/>
        <v>5.6802</v>
      </c>
      <c r="BM35" s="79">
        <f t="shared" si="34"/>
        <v>0.008700000000000152</v>
      </c>
      <c r="BN35" s="15">
        <f t="shared" si="35"/>
        <v>5.2929</v>
      </c>
      <c r="BO35" s="16">
        <f t="shared" si="36"/>
        <v>5.2895</v>
      </c>
      <c r="BP35" s="79">
        <f t="shared" si="37"/>
        <v>0.0034000000000000696</v>
      </c>
      <c r="BQ35" s="15">
        <f t="shared" si="38"/>
        <v>5.2787</v>
      </c>
      <c r="BR35" s="16">
        <f t="shared" si="39"/>
        <v>5.2758</v>
      </c>
      <c r="BS35" s="79">
        <f t="shared" si="40"/>
        <v>0.0028999999999994586</v>
      </c>
      <c r="BU35" s="8">
        <v>183</v>
      </c>
      <c r="BV35" s="15">
        <f t="shared" si="41"/>
        <v>5.6311</v>
      </c>
      <c r="BW35" s="16">
        <f t="shared" si="42"/>
        <v>5.6241</v>
      </c>
      <c r="BX35" s="79">
        <f t="shared" si="43"/>
        <v>0.006999999999999673</v>
      </c>
      <c r="BY35" s="15">
        <f t="shared" si="44"/>
        <v>7.0165</v>
      </c>
      <c r="BZ35" s="16">
        <f t="shared" si="45"/>
        <v>7.007</v>
      </c>
      <c r="CA35" s="79">
        <f t="shared" si="46"/>
        <v>0.009500000000000064</v>
      </c>
      <c r="CB35" s="15">
        <f t="shared" si="47"/>
        <v>9.0927</v>
      </c>
      <c r="CC35" s="16">
        <f t="shared" si="48"/>
        <v>9.0854</v>
      </c>
      <c r="CD35" s="79">
        <f t="shared" si="49"/>
        <v>0.00730000000000075</v>
      </c>
      <c r="CE35" s="15">
        <f t="shared" si="50"/>
        <v>9.783</v>
      </c>
      <c r="CF35" s="16">
        <f t="shared" si="51"/>
        <v>9.7876</v>
      </c>
      <c r="CG35" s="79">
        <f t="shared" si="52"/>
        <v>-0.0045999999999999375</v>
      </c>
      <c r="CH35" s="15">
        <f t="shared" si="53"/>
        <v>10.158</v>
      </c>
      <c r="CI35" s="16">
        <f t="shared" si="54"/>
        <v>10.167</v>
      </c>
      <c r="CJ35" s="79">
        <f t="shared" si="55"/>
        <v>-0.009000000000000341</v>
      </c>
      <c r="CK35" s="15">
        <f t="shared" si="56"/>
        <v>10.731</v>
      </c>
      <c r="CL35" s="16">
        <f t="shared" si="57"/>
        <v>10.736</v>
      </c>
      <c r="CM35" s="79">
        <f t="shared" si="58"/>
        <v>-0.005000000000000782</v>
      </c>
      <c r="CN35" s="15">
        <f t="shared" si="59"/>
        <v>11.3</v>
      </c>
      <c r="CO35" s="16">
        <f t="shared" si="60"/>
        <v>11.302</v>
      </c>
      <c r="CP35" s="79">
        <f t="shared" si="61"/>
        <v>-0.0019999999999988916</v>
      </c>
    </row>
    <row r="36" spans="2:94" ht="15">
      <c r="B36">
        <v>184</v>
      </c>
      <c r="C36">
        <v>8.7542</v>
      </c>
      <c r="D36">
        <v>7.9274</v>
      </c>
      <c r="E36">
        <v>6.8839</v>
      </c>
      <c r="F36">
        <v>6.0064</v>
      </c>
      <c r="G36">
        <v>5.7075</v>
      </c>
      <c r="H36">
        <v>5.3333</v>
      </c>
      <c r="I36">
        <v>5.3465</v>
      </c>
      <c r="J36">
        <v>5.4889</v>
      </c>
      <c r="K36">
        <v>6.6848</v>
      </c>
      <c r="L36">
        <v>8.8773</v>
      </c>
      <c r="M36">
        <v>9.7587</v>
      </c>
      <c r="N36">
        <v>10.157</v>
      </c>
      <c r="O36">
        <v>10.727</v>
      </c>
      <c r="P36">
        <v>11.287</v>
      </c>
      <c r="R36">
        <v>184</v>
      </c>
      <c r="S36" s="83">
        <v>8.7573</v>
      </c>
      <c r="T36" s="83">
        <v>7.9348</v>
      </c>
      <c r="U36" s="83">
        <v>6.8946</v>
      </c>
      <c r="V36" s="83">
        <v>6.0206</v>
      </c>
      <c r="W36" s="83">
        <v>5.7164</v>
      </c>
      <c r="X36" s="83">
        <v>5.3362</v>
      </c>
      <c r="Y36" s="83">
        <v>5.3493</v>
      </c>
      <c r="Z36" s="83">
        <v>5.4945</v>
      </c>
      <c r="AA36" s="83">
        <v>6.6945</v>
      </c>
      <c r="AB36" s="83">
        <v>8.8864</v>
      </c>
      <c r="AC36" s="83">
        <v>9.7538</v>
      </c>
      <c r="AD36" s="83">
        <v>10.148</v>
      </c>
      <c r="AE36" s="83">
        <v>10.721</v>
      </c>
      <c r="AF36" s="83">
        <v>11.285</v>
      </c>
      <c r="AG36" s="2"/>
      <c r="AH36">
        <v>184</v>
      </c>
      <c r="AI36" s="71">
        <f t="shared" si="6"/>
        <v>0.0030999999999998806</v>
      </c>
      <c r="AJ36" s="71">
        <f t="shared" si="7"/>
        <v>0.007400000000000517</v>
      </c>
      <c r="AK36" s="71">
        <f t="shared" si="8"/>
        <v>0.010699999999999932</v>
      </c>
      <c r="AL36" s="71">
        <f t="shared" si="9"/>
        <v>0.014199999999999768</v>
      </c>
      <c r="AM36" s="71">
        <f t="shared" si="10"/>
        <v>0.008900000000000574</v>
      </c>
      <c r="AN36" s="71">
        <f t="shared" si="11"/>
        <v>0.0028999999999994586</v>
      </c>
      <c r="AO36" s="71">
        <f t="shared" si="12"/>
        <v>0.00280000000000058</v>
      </c>
      <c r="AP36" s="71">
        <f t="shared" si="13"/>
        <v>0.005600000000000271</v>
      </c>
      <c r="AQ36" s="71">
        <f t="shared" si="14"/>
        <v>0.009699999999999598</v>
      </c>
      <c r="AR36" s="71">
        <f t="shared" si="15"/>
        <v>0.009100000000000108</v>
      </c>
      <c r="AS36" s="71">
        <f t="shared" si="16"/>
        <v>-0.004899999999999238</v>
      </c>
      <c r="AT36" s="71">
        <f t="shared" si="17"/>
        <v>-0.009000000000000341</v>
      </c>
      <c r="AU36" s="71">
        <f t="shared" si="18"/>
        <v>-0.006000000000000227</v>
      </c>
      <c r="AV36" s="71">
        <f t="shared" si="19"/>
        <v>-0.002000000000000668</v>
      </c>
      <c r="AX36" s="8">
        <v>184</v>
      </c>
      <c r="AY36" s="15">
        <f t="shared" si="20"/>
        <v>8.7573</v>
      </c>
      <c r="AZ36" s="16">
        <f t="shared" si="21"/>
        <v>8.7542</v>
      </c>
      <c r="BA36" s="79">
        <f t="shared" si="22"/>
        <v>0.0030999999999998806</v>
      </c>
      <c r="BB36" s="15">
        <f t="shared" si="23"/>
        <v>7.9348</v>
      </c>
      <c r="BC36" s="16">
        <f t="shared" si="24"/>
        <v>7.9274</v>
      </c>
      <c r="BD36" s="79">
        <f t="shared" si="25"/>
        <v>0.007400000000000517</v>
      </c>
      <c r="BE36" s="15">
        <f t="shared" si="26"/>
        <v>6.8946</v>
      </c>
      <c r="BF36" s="16">
        <f t="shared" si="27"/>
        <v>6.8839</v>
      </c>
      <c r="BG36" s="79">
        <f t="shared" si="28"/>
        <v>0.010699999999999932</v>
      </c>
      <c r="BH36" s="15">
        <f t="shared" si="29"/>
        <v>6.0206</v>
      </c>
      <c r="BI36" s="16">
        <f t="shared" si="30"/>
        <v>6.0064</v>
      </c>
      <c r="BJ36" s="79">
        <f t="shared" si="31"/>
        <v>0.014199999999999768</v>
      </c>
      <c r="BK36" s="15">
        <f t="shared" si="32"/>
        <v>5.7164</v>
      </c>
      <c r="BL36" s="16">
        <f t="shared" si="33"/>
        <v>5.7075</v>
      </c>
      <c r="BM36" s="79">
        <f t="shared" si="34"/>
        <v>0.008900000000000574</v>
      </c>
      <c r="BN36" s="15">
        <f t="shared" si="35"/>
        <v>5.3362</v>
      </c>
      <c r="BO36" s="16">
        <f t="shared" si="36"/>
        <v>5.3333</v>
      </c>
      <c r="BP36" s="79">
        <f t="shared" si="37"/>
        <v>0.0028999999999994586</v>
      </c>
      <c r="BQ36" s="15">
        <f t="shared" si="38"/>
        <v>5.3493</v>
      </c>
      <c r="BR36" s="16">
        <f t="shared" si="39"/>
        <v>5.3465</v>
      </c>
      <c r="BS36" s="79">
        <f t="shared" si="40"/>
        <v>0.00280000000000058</v>
      </c>
      <c r="BU36" s="8">
        <v>184</v>
      </c>
      <c r="BV36" s="15">
        <f t="shared" si="41"/>
        <v>5.4945</v>
      </c>
      <c r="BW36" s="16">
        <f t="shared" si="42"/>
        <v>5.4889</v>
      </c>
      <c r="BX36" s="79">
        <f t="shared" si="43"/>
        <v>0.005600000000000271</v>
      </c>
      <c r="BY36" s="15">
        <f t="shared" si="44"/>
        <v>6.6945</v>
      </c>
      <c r="BZ36" s="16">
        <f t="shared" si="45"/>
        <v>6.6848</v>
      </c>
      <c r="CA36" s="79">
        <f t="shared" si="46"/>
        <v>0.009699999999999598</v>
      </c>
      <c r="CB36" s="15">
        <f t="shared" si="47"/>
        <v>8.8864</v>
      </c>
      <c r="CC36" s="16">
        <f t="shared" si="48"/>
        <v>8.8773</v>
      </c>
      <c r="CD36" s="79">
        <f t="shared" si="49"/>
        <v>0.009100000000000108</v>
      </c>
      <c r="CE36" s="15">
        <f t="shared" si="50"/>
        <v>9.7538</v>
      </c>
      <c r="CF36" s="16">
        <f t="shared" si="51"/>
        <v>9.7587</v>
      </c>
      <c r="CG36" s="79">
        <f t="shared" si="52"/>
        <v>-0.004899999999999238</v>
      </c>
      <c r="CH36" s="15">
        <f t="shared" si="53"/>
        <v>10.148</v>
      </c>
      <c r="CI36" s="16">
        <f t="shared" si="54"/>
        <v>10.157</v>
      </c>
      <c r="CJ36" s="79">
        <f t="shared" si="55"/>
        <v>-0.009000000000000341</v>
      </c>
      <c r="CK36" s="15">
        <f t="shared" si="56"/>
        <v>10.721</v>
      </c>
      <c r="CL36" s="16">
        <f t="shared" si="57"/>
        <v>10.727</v>
      </c>
      <c r="CM36" s="79">
        <f t="shared" si="58"/>
        <v>-0.006000000000000227</v>
      </c>
      <c r="CN36" s="15">
        <f t="shared" si="59"/>
        <v>11.285</v>
      </c>
      <c r="CO36" s="16">
        <f t="shared" si="60"/>
        <v>11.287</v>
      </c>
      <c r="CP36" s="79">
        <f t="shared" si="61"/>
        <v>-0.002000000000000668</v>
      </c>
    </row>
    <row r="37" spans="2:94" ht="15">
      <c r="B37">
        <v>185</v>
      </c>
      <c r="C37">
        <v>8.629</v>
      </c>
      <c r="D37">
        <v>7.858</v>
      </c>
      <c r="E37">
        <v>6.883</v>
      </c>
      <c r="F37">
        <v>6.001</v>
      </c>
      <c r="G37">
        <v>5.6357</v>
      </c>
      <c r="H37">
        <v>5.2929</v>
      </c>
      <c r="I37">
        <v>5.2826</v>
      </c>
      <c r="J37">
        <v>5.2896</v>
      </c>
      <c r="K37">
        <v>6.3383</v>
      </c>
      <c r="L37">
        <v>8.5509</v>
      </c>
      <c r="M37">
        <v>9.7338</v>
      </c>
      <c r="N37">
        <v>10.158</v>
      </c>
      <c r="O37">
        <v>10.707</v>
      </c>
      <c r="P37">
        <v>11.258</v>
      </c>
      <c r="R37">
        <v>185</v>
      </c>
      <c r="S37" s="83">
        <v>8.6316</v>
      </c>
      <c r="T37" s="83">
        <v>7.8665</v>
      </c>
      <c r="U37" s="83">
        <v>6.8907</v>
      </c>
      <c r="V37" s="83">
        <v>6.0148</v>
      </c>
      <c r="W37" s="83">
        <v>5.6446</v>
      </c>
      <c r="X37" s="83">
        <v>5.295</v>
      </c>
      <c r="Y37" s="83">
        <v>5.2866</v>
      </c>
      <c r="Z37" s="83">
        <v>5.296</v>
      </c>
      <c r="AA37" s="83">
        <v>6.3543</v>
      </c>
      <c r="AB37" s="83">
        <v>8.5674</v>
      </c>
      <c r="AC37" s="83">
        <v>9.7291</v>
      </c>
      <c r="AD37" s="83">
        <v>10.148</v>
      </c>
      <c r="AE37" s="83">
        <v>10.701</v>
      </c>
      <c r="AF37" s="83">
        <v>11.256</v>
      </c>
      <c r="AG37" s="2"/>
      <c r="AH37">
        <v>185</v>
      </c>
      <c r="AI37" s="71">
        <f t="shared" si="6"/>
        <v>0.002600000000001046</v>
      </c>
      <c r="AJ37" s="71">
        <f t="shared" si="7"/>
        <v>0.008500000000000618</v>
      </c>
      <c r="AK37" s="71">
        <f t="shared" si="8"/>
        <v>0.007699999999999818</v>
      </c>
      <c r="AL37" s="71">
        <f t="shared" si="9"/>
        <v>0.013799999999999812</v>
      </c>
      <c r="AM37" s="71">
        <f t="shared" si="10"/>
        <v>0.008899999999999686</v>
      </c>
      <c r="AN37" s="71">
        <f t="shared" si="11"/>
        <v>0.0020999999999995467</v>
      </c>
      <c r="AO37" s="71">
        <f t="shared" si="12"/>
        <v>0.0039999999999995595</v>
      </c>
      <c r="AP37" s="71">
        <f t="shared" si="13"/>
        <v>0.006400000000000183</v>
      </c>
      <c r="AQ37" s="71">
        <f t="shared" si="14"/>
        <v>0.016000000000000014</v>
      </c>
      <c r="AR37" s="71">
        <f t="shared" si="15"/>
        <v>0.01649999999999885</v>
      </c>
      <c r="AS37" s="71">
        <f t="shared" si="16"/>
        <v>-0.004699999999999704</v>
      </c>
      <c r="AT37" s="71">
        <f t="shared" si="17"/>
        <v>-0.009999999999999787</v>
      </c>
      <c r="AU37" s="71">
        <f t="shared" si="18"/>
        <v>-0.006000000000000227</v>
      </c>
      <c r="AV37" s="71">
        <f t="shared" si="19"/>
        <v>-0.0019999999999988916</v>
      </c>
      <c r="AX37" s="8">
        <v>185</v>
      </c>
      <c r="AY37" s="15">
        <f t="shared" si="20"/>
        <v>8.6316</v>
      </c>
      <c r="AZ37" s="16">
        <f t="shared" si="21"/>
        <v>8.629</v>
      </c>
      <c r="BA37" s="79">
        <f t="shared" si="22"/>
        <v>0.002600000000001046</v>
      </c>
      <c r="BB37" s="15">
        <f t="shared" si="23"/>
        <v>7.8665</v>
      </c>
      <c r="BC37" s="16">
        <f t="shared" si="24"/>
        <v>7.858</v>
      </c>
      <c r="BD37" s="79">
        <f t="shared" si="25"/>
        <v>0.008500000000000618</v>
      </c>
      <c r="BE37" s="15">
        <f t="shared" si="26"/>
        <v>6.8907</v>
      </c>
      <c r="BF37" s="16">
        <f t="shared" si="27"/>
        <v>6.883</v>
      </c>
      <c r="BG37" s="79">
        <f t="shared" si="28"/>
        <v>0.007699999999999818</v>
      </c>
      <c r="BH37" s="15">
        <f t="shared" si="29"/>
        <v>6.0148</v>
      </c>
      <c r="BI37" s="16">
        <f t="shared" si="30"/>
        <v>6.001</v>
      </c>
      <c r="BJ37" s="79">
        <f t="shared" si="31"/>
        <v>0.013799999999999812</v>
      </c>
      <c r="BK37" s="15">
        <f t="shared" si="32"/>
        <v>5.6446</v>
      </c>
      <c r="BL37" s="16">
        <f t="shared" si="33"/>
        <v>5.6357</v>
      </c>
      <c r="BM37" s="79">
        <f t="shared" si="34"/>
        <v>0.008899999999999686</v>
      </c>
      <c r="BN37" s="15">
        <f t="shared" si="35"/>
        <v>5.295</v>
      </c>
      <c r="BO37" s="16">
        <f t="shared" si="36"/>
        <v>5.2929</v>
      </c>
      <c r="BP37" s="79">
        <f t="shared" si="37"/>
        <v>0.0020999999999995467</v>
      </c>
      <c r="BQ37" s="15">
        <f t="shared" si="38"/>
        <v>5.2866</v>
      </c>
      <c r="BR37" s="16">
        <f t="shared" si="39"/>
        <v>5.2826</v>
      </c>
      <c r="BS37" s="79">
        <f t="shared" si="40"/>
        <v>0.0039999999999995595</v>
      </c>
      <c r="BU37" s="8">
        <v>185</v>
      </c>
      <c r="BV37" s="15">
        <f t="shared" si="41"/>
        <v>5.296</v>
      </c>
      <c r="BW37" s="16">
        <f t="shared" si="42"/>
        <v>5.2896</v>
      </c>
      <c r="BX37" s="79">
        <f t="shared" si="43"/>
        <v>0.006400000000000183</v>
      </c>
      <c r="BY37" s="15">
        <f t="shared" si="44"/>
        <v>6.3543</v>
      </c>
      <c r="BZ37" s="16">
        <f t="shared" si="45"/>
        <v>6.3383</v>
      </c>
      <c r="CA37" s="79">
        <f t="shared" si="46"/>
        <v>0.016000000000000014</v>
      </c>
      <c r="CB37" s="15">
        <f t="shared" si="47"/>
        <v>8.5674</v>
      </c>
      <c r="CC37" s="16">
        <f t="shared" si="48"/>
        <v>8.5509</v>
      </c>
      <c r="CD37" s="79">
        <f t="shared" si="49"/>
        <v>0.01649999999999885</v>
      </c>
      <c r="CE37" s="15">
        <f t="shared" si="50"/>
        <v>9.7291</v>
      </c>
      <c r="CF37" s="16">
        <f t="shared" si="51"/>
        <v>9.7338</v>
      </c>
      <c r="CG37" s="79">
        <f t="shared" si="52"/>
        <v>-0.004699999999999704</v>
      </c>
      <c r="CH37" s="15">
        <f t="shared" si="53"/>
        <v>10.148</v>
      </c>
      <c r="CI37" s="16">
        <f t="shared" si="54"/>
        <v>10.158</v>
      </c>
      <c r="CJ37" s="79">
        <f t="shared" si="55"/>
        <v>-0.009999999999999787</v>
      </c>
      <c r="CK37" s="15">
        <f t="shared" si="56"/>
        <v>10.701</v>
      </c>
      <c r="CL37" s="16">
        <f t="shared" si="57"/>
        <v>10.707</v>
      </c>
      <c r="CM37" s="79">
        <f t="shared" si="58"/>
        <v>-0.006000000000000227</v>
      </c>
      <c r="CN37" s="15">
        <f t="shared" si="59"/>
        <v>11.256</v>
      </c>
      <c r="CO37" s="16">
        <f t="shared" si="60"/>
        <v>11.258</v>
      </c>
      <c r="CP37" s="79">
        <f t="shared" si="61"/>
        <v>-0.0019999999999988916</v>
      </c>
    </row>
    <row r="38" spans="2:94" ht="15">
      <c r="B38">
        <v>186</v>
      </c>
      <c r="C38">
        <v>8.4551</v>
      </c>
      <c r="D38">
        <v>7.7246</v>
      </c>
      <c r="E38">
        <v>6.7624</v>
      </c>
      <c r="F38">
        <v>5.8417</v>
      </c>
      <c r="G38">
        <v>5.41</v>
      </c>
      <c r="H38">
        <v>5.0775</v>
      </c>
      <c r="I38">
        <v>4.9373</v>
      </c>
      <c r="J38">
        <v>4.8876</v>
      </c>
      <c r="K38">
        <v>5.8076</v>
      </c>
      <c r="L38">
        <v>8.2495</v>
      </c>
      <c r="M38">
        <v>9.674</v>
      </c>
      <c r="N38">
        <v>10.144</v>
      </c>
      <c r="O38">
        <v>10.673</v>
      </c>
      <c r="P38">
        <v>11.208</v>
      </c>
      <c r="R38">
        <v>186</v>
      </c>
      <c r="S38" s="83">
        <v>8.4581</v>
      </c>
      <c r="T38" s="83">
        <v>7.7376</v>
      </c>
      <c r="U38" s="83">
        <v>6.7688</v>
      </c>
      <c r="V38" s="83">
        <v>5.8548</v>
      </c>
      <c r="W38" s="83">
        <v>5.418</v>
      </c>
      <c r="X38" s="83">
        <v>5.0785</v>
      </c>
      <c r="Y38" s="83">
        <v>4.9404</v>
      </c>
      <c r="Z38" s="83">
        <v>4.8947</v>
      </c>
      <c r="AA38" s="83">
        <v>5.8226</v>
      </c>
      <c r="AB38" s="83">
        <v>8.2649</v>
      </c>
      <c r="AC38" s="83">
        <v>9.6707</v>
      </c>
      <c r="AD38" s="83">
        <v>10.135</v>
      </c>
      <c r="AE38" s="83">
        <v>10.667</v>
      </c>
      <c r="AF38" s="83">
        <v>11.204</v>
      </c>
      <c r="AG38" s="2"/>
      <c r="AH38">
        <v>186</v>
      </c>
      <c r="AI38" s="71">
        <f t="shared" si="6"/>
        <v>0.0030000000000001137</v>
      </c>
      <c r="AJ38" s="71">
        <f t="shared" si="7"/>
        <v>0.0129999999999999</v>
      </c>
      <c r="AK38" s="71">
        <f t="shared" si="8"/>
        <v>0.006399999999999295</v>
      </c>
      <c r="AL38" s="71">
        <f t="shared" si="9"/>
        <v>0.013099999999999667</v>
      </c>
      <c r="AM38" s="71">
        <f t="shared" si="10"/>
        <v>0.008000000000000007</v>
      </c>
      <c r="AN38" s="71">
        <f t="shared" si="11"/>
        <v>0.001000000000000334</v>
      </c>
      <c r="AO38" s="71">
        <f t="shared" si="12"/>
        <v>0.003100000000000769</v>
      </c>
      <c r="AP38" s="71">
        <f t="shared" si="13"/>
        <v>0.007100000000000328</v>
      </c>
      <c r="AQ38" s="71">
        <f t="shared" si="14"/>
        <v>0.015000000000000568</v>
      </c>
      <c r="AR38" s="71">
        <f t="shared" si="15"/>
        <v>0.015400000000001413</v>
      </c>
      <c r="AS38" s="71">
        <f t="shared" si="16"/>
        <v>-0.0032999999999994145</v>
      </c>
      <c r="AT38" s="71">
        <f t="shared" si="17"/>
        <v>-0.009000000000000341</v>
      </c>
      <c r="AU38" s="71">
        <f t="shared" si="18"/>
        <v>-0.006000000000000227</v>
      </c>
      <c r="AV38" s="71">
        <f t="shared" si="19"/>
        <v>-0.0039999999999995595</v>
      </c>
      <c r="AX38" s="8">
        <v>186</v>
      </c>
      <c r="AY38" s="15">
        <f t="shared" si="20"/>
        <v>8.4581</v>
      </c>
      <c r="AZ38" s="16">
        <f t="shared" si="21"/>
        <v>8.4551</v>
      </c>
      <c r="BA38" s="79">
        <f t="shared" si="22"/>
        <v>0.0030000000000001137</v>
      </c>
      <c r="BB38" s="15">
        <f t="shared" si="23"/>
        <v>7.7376</v>
      </c>
      <c r="BC38" s="16">
        <f t="shared" si="24"/>
        <v>7.7246</v>
      </c>
      <c r="BD38" s="79">
        <f t="shared" si="25"/>
        <v>0.0129999999999999</v>
      </c>
      <c r="BE38" s="15">
        <f t="shared" si="26"/>
        <v>6.7688</v>
      </c>
      <c r="BF38" s="16">
        <f t="shared" si="27"/>
        <v>6.7624</v>
      </c>
      <c r="BG38" s="79">
        <f t="shared" si="28"/>
        <v>0.006399999999999295</v>
      </c>
      <c r="BH38" s="15">
        <f t="shared" si="29"/>
        <v>5.8548</v>
      </c>
      <c r="BI38" s="16">
        <f t="shared" si="30"/>
        <v>5.8417</v>
      </c>
      <c r="BJ38" s="79">
        <f t="shared" si="31"/>
        <v>0.013099999999999667</v>
      </c>
      <c r="BK38" s="15">
        <f t="shared" si="32"/>
        <v>5.418</v>
      </c>
      <c r="BL38" s="16">
        <f t="shared" si="33"/>
        <v>5.41</v>
      </c>
      <c r="BM38" s="79">
        <f t="shared" si="34"/>
        <v>0.008000000000000007</v>
      </c>
      <c r="BN38" s="15">
        <f t="shared" si="35"/>
        <v>5.0785</v>
      </c>
      <c r="BO38" s="16">
        <f t="shared" si="36"/>
        <v>5.0775</v>
      </c>
      <c r="BP38" s="79">
        <f t="shared" si="37"/>
        <v>0.001000000000000334</v>
      </c>
      <c r="BQ38" s="15">
        <f t="shared" si="38"/>
        <v>4.9404</v>
      </c>
      <c r="BR38" s="16">
        <f t="shared" si="39"/>
        <v>4.9373</v>
      </c>
      <c r="BS38" s="79">
        <f t="shared" si="40"/>
        <v>0.003100000000000769</v>
      </c>
      <c r="BU38" s="8">
        <v>186</v>
      </c>
      <c r="BV38" s="15">
        <f t="shared" si="41"/>
        <v>4.8947</v>
      </c>
      <c r="BW38" s="16">
        <f t="shared" si="42"/>
        <v>4.8876</v>
      </c>
      <c r="BX38" s="79">
        <f t="shared" si="43"/>
        <v>0.007100000000000328</v>
      </c>
      <c r="BY38" s="15">
        <f t="shared" si="44"/>
        <v>5.8226</v>
      </c>
      <c r="BZ38" s="16">
        <f t="shared" si="45"/>
        <v>5.8076</v>
      </c>
      <c r="CA38" s="79">
        <f t="shared" si="46"/>
        <v>0.015000000000000568</v>
      </c>
      <c r="CB38" s="15">
        <f t="shared" si="47"/>
        <v>8.2649</v>
      </c>
      <c r="CC38" s="16">
        <f t="shared" si="48"/>
        <v>8.2495</v>
      </c>
      <c r="CD38" s="79">
        <f t="shared" si="49"/>
        <v>0.015400000000001413</v>
      </c>
      <c r="CE38" s="15">
        <f t="shared" si="50"/>
        <v>9.6707</v>
      </c>
      <c r="CF38" s="16">
        <f t="shared" si="51"/>
        <v>9.674</v>
      </c>
      <c r="CG38" s="79">
        <f t="shared" si="52"/>
        <v>-0.0032999999999994145</v>
      </c>
      <c r="CH38" s="15">
        <f t="shared" si="53"/>
        <v>10.135</v>
      </c>
      <c r="CI38" s="16">
        <f t="shared" si="54"/>
        <v>10.144</v>
      </c>
      <c r="CJ38" s="79">
        <f t="shared" si="55"/>
        <v>-0.009000000000000341</v>
      </c>
      <c r="CK38" s="15">
        <f t="shared" si="56"/>
        <v>10.667</v>
      </c>
      <c r="CL38" s="16">
        <f t="shared" si="57"/>
        <v>10.673</v>
      </c>
      <c r="CM38" s="79">
        <f t="shared" si="58"/>
        <v>-0.006000000000000227</v>
      </c>
      <c r="CN38" s="15">
        <f t="shared" si="59"/>
        <v>11.204</v>
      </c>
      <c r="CO38" s="16">
        <f t="shared" si="60"/>
        <v>11.208</v>
      </c>
      <c r="CP38" s="79">
        <f t="shared" si="61"/>
        <v>-0.0039999999999995595</v>
      </c>
    </row>
    <row r="39" spans="2:94" ht="15">
      <c r="B39">
        <v>187</v>
      </c>
      <c r="C39">
        <v>8.4153</v>
      </c>
      <c r="D39">
        <v>7.7401</v>
      </c>
      <c r="E39">
        <v>6.7983</v>
      </c>
      <c r="F39">
        <v>5.8295</v>
      </c>
      <c r="G39">
        <v>5.3472</v>
      </c>
      <c r="H39">
        <v>5.0454</v>
      </c>
      <c r="I39">
        <v>4.9007</v>
      </c>
      <c r="J39">
        <v>4.801</v>
      </c>
      <c r="K39">
        <v>5.5074</v>
      </c>
      <c r="L39">
        <v>8.1316</v>
      </c>
      <c r="M39">
        <v>9.6258</v>
      </c>
      <c r="N39">
        <v>10.123</v>
      </c>
      <c r="O39">
        <v>10.641</v>
      </c>
      <c r="P39">
        <v>11.177</v>
      </c>
      <c r="R39">
        <v>187</v>
      </c>
      <c r="S39" s="83">
        <v>8.4163</v>
      </c>
      <c r="T39" s="83">
        <v>7.7518</v>
      </c>
      <c r="U39" s="83">
        <v>6.804</v>
      </c>
      <c r="V39" s="83">
        <v>5.8422</v>
      </c>
      <c r="W39" s="83">
        <v>5.3547</v>
      </c>
      <c r="X39" s="83">
        <v>5.0451</v>
      </c>
      <c r="Y39" s="83">
        <v>4.9037</v>
      </c>
      <c r="Z39" s="83">
        <v>4.8085</v>
      </c>
      <c r="AA39" s="83">
        <v>5.5211</v>
      </c>
      <c r="AB39" s="83">
        <v>8.145</v>
      </c>
      <c r="AC39" s="83">
        <v>9.6232</v>
      </c>
      <c r="AD39" s="83">
        <v>10.114</v>
      </c>
      <c r="AE39" s="83">
        <v>10.636</v>
      </c>
      <c r="AF39" s="83">
        <v>11.174</v>
      </c>
      <c r="AG39" s="2"/>
      <c r="AH39">
        <v>187</v>
      </c>
      <c r="AI39" s="71">
        <f t="shared" si="6"/>
        <v>0.0009999999999994458</v>
      </c>
      <c r="AJ39" s="71">
        <f t="shared" si="7"/>
        <v>0.011700000000000266</v>
      </c>
      <c r="AK39" s="71">
        <f t="shared" si="8"/>
        <v>0.005700000000000038</v>
      </c>
      <c r="AL39" s="71">
        <f t="shared" si="9"/>
        <v>0.012699999999999712</v>
      </c>
      <c r="AM39" s="71">
        <f t="shared" si="10"/>
        <v>0.007500000000000284</v>
      </c>
      <c r="AN39" s="71">
        <f t="shared" si="11"/>
        <v>-0.000300000000000189</v>
      </c>
      <c r="AO39" s="71">
        <f t="shared" si="12"/>
        <v>0.0030000000000001137</v>
      </c>
      <c r="AP39" s="71">
        <f t="shared" si="13"/>
        <v>0.007500000000000284</v>
      </c>
      <c r="AQ39" s="71">
        <f t="shared" si="14"/>
        <v>0.013700000000000045</v>
      </c>
      <c r="AR39" s="71">
        <f t="shared" si="15"/>
        <v>0.013399999999998968</v>
      </c>
      <c r="AS39" s="71">
        <f t="shared" si="16"/>
        <v>-0.0025999999999992696</v>
      </c>
      <c r="AT39" s="71">
        <f t="shared" si="17"/>
        <v>-0.008999999999998565</v>
      </c>
      <c r="AU39" s="71">
        <f t="shared" si="18"/>
        <v>-0.005000000000000782</v>
      </c>
      <c r="AV39" s="71">
        <f t="shared" si="19"/>
        <v>-0.0030000000000001137</v>
      </c>
      <c r="AX39" s="8">
        <v>187</v>
      </c>
      <c r="AY39" s="15">
        <f t="shared" si="20"/>
        <v>8.4163</v>
      </c>
      <c r="AZ39" s="16">
        <f t="shared" si="21"/>
        <v>8.4153</v>
      </c>
      <c r="BA39" s="79">
        <f t="shared" si="22"/>
        <v>0.0009999999999994458</v>
      </c>
      <c r="BB39" s="15">
        <f t="shared" si="23"/>
        <v>7.7518</v>
      </c>
      <c r="BC39" s="16">
        <f t="shared" si="24"/>
        <v>7.7401</v>
      </c>
      <c r="BD39" s="79">
        <f t="shared" si="25"/>
        <v>0.011700000000000266</v>
      </c>
      <c r="BE39" s="15">
        <f t="shared" si="26"/>
        <v>6.804</v>
      </c>
      <c r="BF39" s="16">
        <f t="shared" si="27"/>
        <v>6.7983</v>
      </c>
      <c r="BG39" s="79">
        <f t="shared" si="28"/>
        <v>0.005700000000000038</v>
      </c>
      <c r="BH39" s="15">
        <f t="shared" si="29"/>
        <v>5.8422</v>
      </c>
      <c r="BI39" s="16">
        <f t="shared" si="30"/>
        <v>5.8295</v>
      </c>
      <c r="BJ39" s="79">
        <f t="shared" si="31"/>
        <v>0.012699999999999712</v>
      </c>
      <c r="BK39" s="15">
        <f t="shared" si="32"/>
        <v>5.3547</v>
      </c>
      <c r="BL39" s="16">
        <f t="shared" si="33"/>
        <v>5.3472</v>
      </c>
      <c r="BM39" s="79">
        <f t="shared" si="34"/>
        <v>0.007500000000000284</v>
      </c>
      <c r="BN39" s="15">
        <f t="shared" si="35"/>
        <v>5.0451</v>
      </c>
      <c r="BO39" s="16">
        <f t="shared" si="36"/>
        <v>5.0454</v>
      </c>
      <c r="BP39" s="79">
        <f t="shared" si="37"/>
        <v>-0.000300000000000189</v>
      </c>
      <c r="BQ39" s="15">
        <f t="shared" si="38"/>
        <v>4.9037</v>
      </c>
      <c r="BR39" s="16">
        <f t="shared" si="39"/>
        <v>4.9007</v>
      </c>
      <c r="BS39" s="79">
        <f t="shared" si="40"/>
        <v>0.0030000000000001137</v>
      </c>
      <c r="BU39" s="8">
        <v>187</v>
      </c>
      <c r="BV39" s="15">
        <f t="shared" si="41"/>
        <v>4.8085</v>
      </c>
      <c r="BW39" s="16">
        <f t="shared" si="42"/>
        <v>4.801</v>
      </c>
      <c r="BX39" s="79">
        <f t="shared" si="43"/>
        <v>0.007500000000000284</v>
      </c>
      <c r="BY39" s="15">
        <f t="shared" si="44"/>
        <v>5.5211</v>
      </c>
      <c r="BZ39" s="16">
        <f t="shared" si="45"/>
        <v>5.5074</v>
      </c>
      <c r="CA39" s="79">
        <f t="shared" si="46"/>
        <v>0.013700000000000045</v>
      </c>
      <c r="CB39" s="15">
        <f t="shared" si="47"/>
        <v>8.145</v>
      </c>
      <c r="CC39" s="16">
        <f t="shared" si="48"/>
        <v>8.1316</v>
      </c>
      <c r="CD39" s="79">
        <f t="shared" si="49"/>
        <v>0.013399999999998968</v>
      </c>
      <c r="CE39" s="15">
        <f t="shared" si="50"/>
        <v>9.6232</v>
      </c>
      <c r="CF39" s="16">
        <f t="shared" si="51"/>
        <v>9.6258</v>
      </c>
      <c r="CG39" s="79">
        <f t="shared" si="52"/>
        <v>-0.0025999999999992696</v>
      </c>
      <c r="CH39" s="15">
        <f t="shared" si="53"/>
        <v>10.114</v>
      </c>
      <c r="CI39" s="16">
        <f t="shared" si="54"/>
        <v>10.123</v>
      </c>
      <c r="CJ39" s="79">
        <f t="shared" si="55"/>
        <v>-0.008999999999998565</v>
      </c>
      <c r="CK39" s="15">
        <f t="shared" si="56"/>
        <v>10.636</v>
      </c>
      <c r="CL39" s="16">
        <f t="shared" si="57"/>
        <v>10.641</v>
      </c>
      <c r="CM39" s="79">
        <f t="shared" si="58"/>
        <v>-0.005000000000000782</v>
      </c>
      <c r="CN39" s="15">
        <f t="shared" si="59"/>
        <v>11.174</v>
      </c>
      <c r="CO39" s="16">
        <f t="shared" si="60"/>
        <v>11.177</v>
      </c>
      <c r="CP39" s="79">
        <f t="shared" si="61"/>
        <v>-0.0030000000000001137</v>
      </c>
    </row>
    <row r="40" spans="2:94" ht="15">
      <c r="B40">
        <v>188</v>
      </c>
      <c r="C40">
        <v>8.2899</v>
      </c>
      <c r="D40">
        <v>7.5605</v>
      </c>
      <c r="E40">
        <v>6.6618</v>
      </c>
      <c r="F40">
        <v>5.7166</v>
      </c>
      <c r="G40">
        <v>5.1758</v>
      </c>
      <c r="H40">
        <v>4.8818</v>
      </c>
      <c r="I40">
        <v>4.6864</v>
      </c>
      <c r="J40">
        <v>4.5176</v>
      </c>
      <c r="K40">
        <v>5.0975</v>
      </c>
      <c r="L40">
        <v>7.5047</v>
      </c>
      <c r="M40">
        <v>9.523</v>
      </c>
      <c r="N40">
        <v>10.081</v>
      </c>
      <c r="O40">
        <v>10.61</v>
      </c>
      <c r="P40">
        <v>11.188</v>
      </c>
      <c r="R40">
        <v>188</v>
      </c>
      <c r="S40" s="83">
        <v>8.2683</v>
      </c>
      <c r="T40" s="83">
        <v>7.5562</v>
      </c>
      <c r="U40" s="83">
        <v>6.6663</v>
      </c>
      <c r="V40" s="83">
        <v>5.7284</v>
      </c>
      <c r="W40" s="83">
        <v>5.1832</v>
      </c>
      <c r="X40" s="83">
        <v>4.8831</v>
      </c>
      <c r="Y40" s="83">
        <v>4.6936</v>
      </c>
      <c r="Z40" s="83">
        <v>4.5335</v>
      </c>
      <c r="AA40" s="83">
        <v>5.1272</v>
      </c>
      <c r="AB40" s="83">
        <v>7.54</v>
      </c>
      <c r="AC40" s="83">
        <v>9.533</v>
      </c>
      <c r="AD40" s="83">
        <v>10.07</v>
      </c>
      <c r="AE40" s="83">
        <v>10.604</v>
      </c>
      <c r="AF40" s="83">
        <v>11.185</v>
      </c>
      <c r="AG40" s="2"/>
      <c r="AH40">
        <v>188</v>
      </c>
      <c r="AI40" s="71">
        <f t="shared" si="6"/>
        <v>-0.021599999999999397</v>
      </c>
      <c r="AJ40" s="71">
        <f t="shared" si="7"/>
        <v>-0.004300000000000637</v>
      </c>
      <c r="AK40" s="71">
        <f t="shared" si="8"/>
        <v>0.004499999999999282</v>
      </c>
      <c r="AL40" s="71">
        <f t="shared" si="9"/>
        <v>0.011800000000000033</v>
      </c>
      <c r="AM40" s="71">
        <f t="shared" si="10"/>
        <v>0.007400000000000517</v>
      </c>
      <c r="AN40" s="71">
        <f t="shared" si="11"/>
        <v>0.0012999999999996348</v>
      </c>
      <c r="AO40" s="71">
        <f t="shared" si="12"/>
        <v>0.007200000000000095</v>
      </c>
      <c r="AP40" s="71">
        <f t="shared" si="13"/>
        <v>0.015900000000000247</v>
      </c>
      <c r="AQ40" s="71">
        <f t="shared" si="14"/>
        <v>0.02970000000000006</v>
      </c>
      <c r="AR40" s="71">
        <f t="shared" si="15"/>
        <v>0.03530000000000033</v>
      </c>
      <c r="AS40" s="71">
        <f t="shared" si="16"/>
        <v>0.009999999999999787</v>
      </c>
      <c r="AT40" s="71">
        <f t="shared" si="17"/>
        <v>-0.010999999999999233</v>
      </c>
      <c r="AU40" s="71">
        <f t="shared" si="18"/>
        <v>-0.006000000000000227</v>
      </c>
      <c r="AV40" s="71">
        <f t="shared" si="19"/>
        <v>-0.0030000000000001137</v>
      </c>
      <c r="AX40" s="8">
        <v>188</v>
      </c>
      <c r="AY40" s="15">
        <f t="shared" si="20"/>
        <v>8.2683</v>
      </c>
      <c r="AZ40" s="16">
        <f t="shared" si="21"/>
        <v>8.2899</v>
      </c>
      <c r="BA40" s="79">
        <f t="shared" si="22"/>
        <v>-0.021599999999999397</v>
      </c>
      <c r="BB40" s="15">
        <f t="shared" si="23"/>
        <v>7.5562</v>
      </c>
      <c r="BC40" s="16">
        <f t="shared" si="24"/>
        <v>7.5605</v>
      </c>
      <c r="BD40" s="79">
        <f t="shared" si="25"/>
        <v>-0.004300000000000637</v>
      </c>
      <c r="BE40" s="15">
        <f t="shared" si="26"/>
        <v>6.6663</v>
      </c>
      <c r="BF40" s="16">
        <f t="shared" si="27"/>
        <v>6.6618</v>
      </c>
      <c r="BG40" s="79">
        <f t="shared" si="28"/>
        <v>0.004499999999999282</v>
      </c>
      <c r="BH40" s="15">
        <f t="shared" si="29"/>
        <v>5.7284</v>
      </c>
      <c r="BI40" s="16">
        <f t="shared" si="30"/>
        <v>5.7166</v>
      </c>
      <c r="BJ40" s="79">
        <f t="shared" si="31"/>
        <v>0.011800000000000033</v>
      </c>
      <c r="BK40" s="15">
        <f t="shared" si="32"/>
        <v>5.1832</v>
      </c>
      <c r="BL40" s="16">
        <f t="shared" si="33"/>
        <v>5.1758</v>
      </c>
      <c r="BM40" s="79">
        <f t="shared" si="34"/>
        <v>0.007400000000000517</v>
      </c>
      <c r="BN40" s="15">
        <f t="shared" si="35"/>
        <v>4.8831</v>
      </c>
      <c r="BO40" s="16">
        <f t="shared" si="36"/>
        <v>4.8818</v>
      </c>
      <c r="BP40" s="79">
        <f t="shared" si="37"/>
        <v>0.0012999999999996348</v>
      </c>
      <c r="BQ40" s="15">
        <f t="shared" si="38"/>
        <v>4.6936</v>
      </c>
      <c r="BR40" s="16">
        <f t="shared" si="39"/>
        <v>4.6864</v>
      </c>
      <c r="BS40" s="79">
        <f t="shared" si="40"/>
        <v>0.007200000000000095</v>
      </c>
      <c r="BU40" s="8">
        <v>188</v>
      </c>
      <c r="BV40" s="15">
        <f t="shared" si="41"/>
        <v>4.5335</v>
      </c>
      <c r="BW40" s="16">
        <f t="shared" si="42"/>
        <v>4.5176</v>
      </c>
      <c r="BX40" s="79">
        <f t="shared" si="43"/>
        <v>0.015900000000000247</v>
      </c>
      <c r="BY40" s="15">
        <f t="shared" si="44"/>
        <v>5.1272</v>
      </c>
      <c r="BZ40" s="16">
        <f t="shared" si="45"/>
        <v>5.0975</v>
      </c>
      <c r="CA40" s="79">
        <f t="shared" si="46"/>
        <v>0.02970000000000006</v>
      </c>
      <c r="CB40" s="15">
        <f t="shared" si="47"/>
        <v>7.54</v>
      </c>
      <c r="CC40" s="16">
        <f t="shared" si="48"/>
        <v>7.5047</v>
      </c>
      <c r="CD40" s="79">
        <f t="shared" si="49"/>
        <v>0.03530000000000033</v>
      </c>
      <c r="CE40" s="15">
        <f t="shared" si="50"/>
        <v>9.533</v>
      </c>
      <c r="CF40" s="16">
        <f t="shared" si="51"/>
        <v>9.523</v>
      </c>
      <c r="CG40" s="79">
        <f t="shared" si="52"/>
        <v>0.009999999999999787</v>
      </c>
      <c r="CH40" s="15">
        <f t="shared" si="53"/>
        <v>10.07</v>
      </c>
      <c r="CI40" s="16">
        <f t="shared" si="54"/>
        <v>10.081</v>
      </c>
      <c r="CJ40" s="79">
        <f t="shared" si="55"/>
        <v>-0.010999999999999233</v>
      </c>
      <c r="CK40" s="15">
        <f t="shared" si="56"/>
        <v>10.604</v>
      </c>
      <c r="CL40" s="16">
        <f t="shared" si="57"/>
        <v>10.61</v>
      </c>
      <c r="CM40" s="79">
        <f t="shared" si="58"/>
        <v>-0.006000000000000227</v>
      </c>
      <c r="CN40" s="15">
        <f t="shared" si="59"/>
        <v>11.185</v>
      </c>
      <c r="CO40" s="16">
        <f t="shared" si="60"/>
        <v>11.188</v>
      </c>
      <c r="CP40" s="79">
        <f t="shared" si="61"/>
        <v>-0.0030000000000001137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R46"/>
  <sheetViews>
    <sheetView zoomScalePageLayoutView="0" workbookViewId="0" topLeftCell="AW1">
      <selection activeCell="AW1" sqref="AW1"/>
    </sheetView>
  </sheetViews>
  <sheetFormatPr defaultColWidth="9.140625" defaultRowHeight="15"/>
  <cols>
    <col min="1" max="1" width="0" style="0" hidden="1" customWidth="1"/>
    <col min="2" max="2" width="17.421875" style="0" hidden="1" customWidth="1"/>
    <col min="3" max="11" width="0" style="0" hidden="1" customWidth="1"/>
    <col min="12" max="12" width="10.7109375" style="0" hidden="1" customWidth="1"/>
    <col min="13" max="17" width="0" style="0" hidden="1" customWidth="1"/>
    <col min="18" max="18" width="16.57421875" style="0" hidden="1" customWidth="1"/>
    <col min="19" max="27" width="0" style="0" hidden="1" customWidth="1"/>
    <col min="28" max="28" width="9.7109375" style="0" hidden="1" customWidth="1"/>
    <col min="29" max="33" width="0" style="0" hidden="1" customWidth="1"/>
    <col min="34" max="34" width="19.00390625" style="0" hidden="1" customWidth="1"/>
    <col min="35" max="48" width="0" style="0" hidden="1" customWidth="1"/>
    <col min="49" max="49" width="37.140625" style="0" bestFit="1" customWidth="1"/>
    <col min="50" max="50" width="8.7109375" style="0" customWidth="1"/>
    <col min="51" max="52" width="9.421875" style="5" bestFit="1" customWidth="1"/>
    <col min="53" max="53" width="10.28125" style="32" bestFit="1" customWidth="1"/>
    <col min="54" max="54" width="12.00390625" style="43" bestFit="1" customWidth="1"/>
    <col min="55" max="55" width="7.7109375" style="48" bestFit="1" customWidth="1"/>
    <col min="56" max="56" width="14.28125" style="52" bestFit="1" customWidth="1"/>
    <col min="57" max="57" width="9.421875" style="5" bestFit="1" customWidth="1"/>
    <col min="58" max="58" width="8.8515625" style="5" bestFit="1" customWidth="1"/>
    <col min="59" max="59" width="10.28125" style="32" bestFit="1" customWidth="1"/>
    <col min="60" max="60" width="12.00390625" style="43" bestFit="1" customWidth="1"/>
    <col min="61" max="61" width="7.7109375" style="32" bestFit="1" customWidth="1"/>
    <col min="62" max="62" width="14.28125" style="2" bestFit="1" customWidth="1"/>
    <col min="63" max="63" width="9.421875" style="5" bestFit="1" customWidth="1"/>
    <col min="64" max="64" width="8.8515625" style="5" bestFit="1" customWidth="1"/>
    <col min="65" max="65" width="10.28125" style="2" bestFit="1" customWidth="1"/>
    <col min="66" max="66" width="12.00390625" style="43" bestFit="1" customWidth="1"/>
    <col min="67" max="67" width="7.7109375" style="2" bestFit="1" customWidth="1"/>
    <col min="68" max="68" width="14.28125" style="2" bestFit="1" customWidth="1"/>
    <col min="69" max="69" width="9.421875" style="5" bestFit="1" customWidth="1"/>
    <col min="70" max="70" width="8.8515625" style="5" bestFit="1" customWidth="1"/>
    <col min="71" max="71" width="10.28125" style="26" bestFit="1" customWidth="1"/>
    <col min="72" max="72" width="12.00390625" style="43" bestFit="1" customWidth="1"/>
    <col min="73" max="73" width="7.7109375" style="26" bestFit="1" customWidth="1"/>
    <col min="74" max="74" width="14.28125" style="26" bestFit="1" customWidth="1"/>
    <col min="75" max="75" width="9.421875" style="5" bestFit="1" customWidth="1"/>
    <col min="76" max="76" width="8.8515625" style="5" bestFit="1" customWidth="1"/>
    <col min="77" max="77" width="10.28125" style="26" bestFit="1" customWidth="1"/>
    <col min="78" max="78" width="12.00390625" style="43" bestFit="1" customWidth="1"/>
    <col min="79" max="79" width="7.7109375" style="26" bestFit="1" customWidth="1"/>
    <col min="80" max="80" width="14.28125" style="26" bestFit="1" customWidth="1"/>
    <col min="81" max="81" width="9.421875" style="5" bestFit="1" customWidth="1"/>
    <col min="82" max="82" width="8.8515625" style="5" bestFit="1" customWidth="1"/>
    <col min="83" max="83" width="10.28125" style="26" bestFit="1" customWidth="1"/>
    <col min="84" max="84" width="12.00390625" style="43" bestFit="1" customWidth="1"/>
    <col min="85" max="85" width="7.7109375" style="26" bestFit="1" customWidth="1"/>
    <col min="86" max="86" width="14.28125" style="26" bestFit="1" customWidth="1"/>
    <col min="87" max="87" width="9.421875" style="5" bestFit="1" customWidth="1"/>
    <col min="88" max="88" width="9.28125" style="5" bestFit="1" customWidth="1"/>
    <col min="89" max="89" width="10.28125" style="26" bestFit="1" customWidth="1"/>
    <col min="90" max="90" width="12.00390625" style="43" bestFit="1" customWidth="1"/>
    <col min="91" max="91" width="7.7109375" style="26" bestFit="1" customWidth="1"/>
    <col min="92" max="92" width="14.28125" style="26" bestFit="1" customWidth="1"/>
    <col min="93" max="93" width="9.421875" style="5" bestFit="1" customWidth="1"/>
    <col min="94" max="94" width="8.8515625" style="5" bestFit="1" customWidth="1"/>
    <col min="95" max="95" width="10.28125" style="20" bestFit="1" customWidth="1"/>
    <col min="96" max="96" width="12.00390625" style="43" bestFit="1" customWidth="1"/>
    <col min="97" max="97" width="7.7109375" style="20" bestFit="1" customWidth="1"/>
    <col min="98" max="98" width="14.28125" style="20" bestFit="1" customWidth="1"/>
    <col min="99" max="99" width="9.421875" style="5" bestFit="1" customWidth="1"/>
    <col min="100" max="100" width="8.8515625" style="5" bestFit="1" customWidth="1"/>
    <col min="101" max="101" width="10.28125" style="20" bestFit="1" customWidth="1"/>
    <col min="102" max="102" width="12.00390625" style="43" bestFit="1" customWidth="1"/>
    <col min="103" max="103" width="7.7109375" style="20" bestFit="1" customWidth="1"/>
    <col min="104" max="104" width="14.28125" style="20" bestFit="1" customWidth="1"/>
    <col min="105" max="105" width="9.421875" style="5" bestFit="1" customWidth="1"/>
    <col min="106" max="106" width="8.8515625" style="5" bestFit="1" customWidth="1"/>
    <col min="107" max="107" width="10.28125" style="5" bestFit="1" customWidth="1"/>
    <col min="108" max="108" width="12.00390625" style="43" bestFit="1" customWidth="1"/>
    <col min="109" max="109" width="7.7109375" style="5" bestFit="1" customWidth="1"/>
    <col min="110" max="110" width="14.28125" style="5" bestFit="1" customWidth="1"/>
    <col min="111" max="122" width="5.7109375" style="0" customWidth="1"/>
  </cols>
  <sheetData>
    <row r="1" spans="2:56" ht="15">
      <c r="B1" t="s">
        <v>4</v>
      </c>
      <c r="AX1" s="9" t="s">
        <v>22</v>
      </c>
      <c r="BC1" s="43"/>
      <c r="BD1" s="51"/>
    </row>
    <row r="2" spans="2:56" ht="15">
      <c r="B2" t="s">
        <v>0</v>
      </c>
      <c r="R2" t="s">
        <v>5</v>
      </c>
      <c r="AH2" t="s">
        <v>6</v>
      </c>
      <c r="BC2" s="43"/>
      <c r="BD2" s="51"/>
    </row>
    <row r="3" spans="2:56" ht="15">
      <c r="B3" t="s">
        <v>3</v>
      </c>
      <c r="C3">
        <v>152</v>
      </c>
      <c r="D3">
        <v>167</v>
      </c>
      <c r="E3">
        <v>182</v>
      </c>
      <c r="F3">
        <v>197</v>
      </c>
      <c r="G3">
        <v>213</v>
      </c>
      <c r="H3">
        <v>228</v>
      </c>
      <c r="I3">
        <v>244</v>
      </c>
      <c r="J3">
        <v>259</v>
      </c>
      <c r="K3">
        <v>274</v>
      </c>
      <c r="L3">
        <v>289</v>
      </c>
      <c r="M3">
        <v>305</v>
      </c>
      <c r="N3">
        <v>320</v>
      </c>
      <c r="O3" s="3">
        <v>335</v>
      </c>
      <c r="P3" s="3">
        <v>350</v>
      </c>
      <c r="Q3" s="3"/>
      <c r="R3" t="s">
        <v>3</v>
      </c>
      <c r="S3">
        <v>152</v>
      </c>
      <c r="T3">
        <v>167</v>
      </c>
      <c r="U3">
        <v>182</v>
      </c>
      <c r="V3">
        <v>197</v>
      </c>
      <c r="W3">
        <v>213</v>
      </c>
      <c r="X3">
        <v>228</v>
      </c>
      <c r="Y3">
        <v>244</v>
      </c>
      <c r="Z3">
        <v>259</v>
      </c>
      <c r="AA3">
        <v>274</v>
      </c>
      <c r="AB3">
        <v>289</v>
      </c>
      <c r="AC3">
        <v>305</v>
      </c>
      <c r="AD3">
        <v>320</v>
      </c>
      <c r="AE3" s="3">
        <v>335</v>
      </c>
      <c r="AF3" s="3">
        <v>350</v>
      </c>
      <c r="AH3" t="s">
        <v>3</v>
      </c>
      <c r="AI3">
        <v>152</v>
      </c>
      <c r="AJ3">
        <v>167</v>
      </c>
      <c r="AK3">
        <v>182</v>
      </c>
      <c r="AL3">
        <v>197</v>
      </c>
      <c r="AM3">
        <v>213</v>
      </c>
      <c r="AN3">
        <v>228</v>
      </c>
      <c r="AO3">
        <v>244</v>
      </c>
      <c r="AP3">
        <v>259</v>
      </c>
      <c r="AQ3">
        <v>274</v>
      </c>
      <c r="AR3">
        <v>289</v>
      </c>
      <c r="AS3">
        <v>305</v>
      </c>
      <c r="AT3">
        <v>320</v>
      </c>
      <c r="AU3" s="3">
        <v>335</v>
      </c>
      <c r="AV3" s="3">
        <v>350</v>
      </c>
      <c r="AX3" t="s">
        <v>23</v>
      </c>
      <c r="BC3" s="43"/>
      <c r="BD3" s="51"/>
    </row>
    <row r="4" spans="2:56" ht="15">
      <c r="B4" t="s">
        <v>1</v>
      </c>
      <c r="C4" s="1">
        <f aca="true" t="shared" si="0" ref="C4:L4">C3+36891</f>
        <v>37043</v>
      </c>
      <c r="D4" s="1">
        <f t="shared" si="0"/>
        <v>37058</v>
      </c>
      <c r="E4" s="1">
        <f t="shared" si="0"/>
        <v>37073</v>
      </c>
      <c r="F4" s="1">
        <f t="shared" si="0"/>
        <v>37088</v>
      </c>
      <c r="G4" s="1">
        <f t="shared" si="0"/>
        <v>37104</v>
      </c>
      <c r="H4" s="1">
        <f t="shared" si="0"/>
        <v>37119</v>
      </c>
      <c r="I4" s="1">
        <f t="shared" si="0"/>
        <v>37135</v>
      </c>
      <c r="J4" s="1">
        <f t="shared" si="0"/>
        <v>37150</v>
      </c>
      <c r="K4" s="1">
        <f t="shared" si="0"/>
        <v>37165</v>
      </c>
      <c r="L4" s="1">
        <f t="shared" si="0"/>
        <v>37180</v>
      </c>
      <c r="M4" s="1">
        <v>37196</v>
      </c>
      <c r="N4" s="1">
        <v>37211</v>
      </c>
      <c r="O4" s="1">
        <v>37226</v>
      </c>
      <c r="P4" s="1">
        <v>37241</v>
      </c>
      <c r="Q4" s="1"/>
      <c r="R4" t="s">
        <v>1</v>
      </c>
      <c r="S4" s="1">
        <f aca="true" t="shared" si="1" ref="S4:AB4">S3+36891</f>
        <v>37043</v>
      </c>
      <c r="T4" s="1">
        <f t="shared" si="1"/>
        <v>37058</v>
      </c>
      <c r="U4" s="1">
        <f t="shared" si="1"/>
        <v>37073</v>
      </c>
      <c r="V4" s="1">
        <f t="shared" si="1"/>
        <v>37088</v>
      </c>
      <c r="W4" s="1">
        <f t="shared" si="1"/>
        <v>37104</v>
      </c>
      <c r="X4" s="1">
        <f t="shared" si="1"/>
        <v>37119</v>
      </c>
      <c r="Y4" s="1">
        <f t="shared" si="1"/>
        <v>37135</v>
      </c>
      <c r="Z4" s="1">
        <f t="shared" si="1"/>
        <v>37150</v>
      </c>
      <c r="AA4" s="1">
        <f t="shared" si="1"/>
        <v>37165</v>
      </c>
      <c r="AB4" s="1">
        <f t="shared" si="1"/>
        <v>37180</v>
      </c>
      <c r="AC4" s="1">
        <v>37196</v>
      </c>
      <c r="AD4" s="1">
        <v>37211</v>
      </c>
      <c r="AE4" s="1">
        <v>37226</v>
      </c>
      <c r="AF4" s="1">
        <v>37241</v>
      </c>
      <c r="AG4" s="1"/>
      <c r="AH4" t="s">
        <v>1</v>
      </c>
      <c r="AI4" s="1">
        <f aca="true" t="shared" si="2" ref="AI4:AR4">AI3+36891</f>
        <v>37043</v>
      </c>
      <c r="AJ4" s="1">
        <f t="shared" si="2"/>
        <v>37058</v>
      </c>
      <c r="AK4" s="1">
        <f t="shared" si="2"/>
        <v>37073</v>
      </c>
      <c r="AL4" s="1">
        <f t="shared" si="2"/>
        <v>37088</v>
      </c>
      <c r="AM4" s="1">
        <f t="shared" si="2"/>
        <v>37104</v>
      </c>
      <c r="AN4" s="1">
        <f t="shared" si="2"/>
        <v>37119</v>
      </c>
      <c r="AO4" s="1">
        <f t="shared" si="2"/>
        <v>37135</v>
      </c>
      <c r="AP4" s="1">
        <f t="shared" si="2"/>
        <v>37150</v>
      </c>
      <c r="AQ4" s="1">
        <f t="shared" si="2"/>
        <v>37165</v>
      </c>
      <c r="AR4" s="1">
        <f t="shared" si="2"/>
        <v>37180</v>
      </c>
      <c r="AS4" s="1">
        <v>37196</v>
      </c>
      <c r="AT4" s="1">
        <v>37211</v>
      </c>
      <c r="AU4" s="1">
        <v>37226</v>
      </c>
      <c r="AV4" s="1">
        <v>37241</v>
      </c>
      <c r="BC4" s="43"/>
      <c r="BD4" s="51"/>
    </row>
    <row r="5" spans="2:56" ht="21">
      <c r="B5" t="s">
        <v>2</v>
      </c>
      <c r="C5" s="1">
        <f aca="true" t="shared" si="3" ref="C5:K5">D4-1</f>
        <v>37057</v>
      </c>
      <c r="D5" s="1">
        <f t="shared" si="3"/>
        <v>37072</v>
      </c>
      <c r="E5" s="1">
        <f t="shared" si="3"/>
        <v>37087</v>
      </c>
      <c r="F5" s="1">
        <f t="shared" si="3"/>
        <v>37103</v>
      </c>
      <c r="G5" s="1">
        <f t="shared" si="3"/>
        <v>37118</v>
      </c>
      <c r="H5" s="1">
        <f t="shared" si="3"/>
        <v>37134</v>
      </c>
      <c r="I5" s="1">
        <f t="shared" si="3"/>
        <v>37149</v>
      </c>
      <c r="J5" s="1">
        <f t="shared" si="3"/>
        <v>37164</v>
      </c>
      <c r="K5" s="1">
        <f t="shared" si="3"/>
        <v>37179</v>
      </c>
      <c r="L5" s="4">
        <v>37195</v>
      </c>
      <c r="M5" s="1">
        <v>37210</v>
      </c>
      <c r="N5" s="1">
        <v>37225</v>
      </c>
      <c r="O5" s="1">
        <v>37240</v>
      </c>
      <c r="P5" s="1">
        <v>37256</v>
      </c>
      <c r="Q5" s="1"/>
      <c r="R5" t="s">
        <v>2</v>
      </c>
      <c r="S5" s="1">
        <f aca="true" t="shared" si="4" ref="S5:AA5">T4-1</f>
        <v>37057</v>
      </c>
      <c r="T5" s="1">
        <f t="shared" si="4"/>
        <v>37072</v>
      </c>
      <c r="U5" s="1">
        <f t="shared" si="4"/>
        <v>37087</v>
      </c>
      <c r="V5" s="1">
        <f t="shared" si="4"/>
        <v>37103</v>
      </c>
      <c r="W5" s="1">
        <f t="shared" si="4"/>
        <v>37118</v>
      </c>
      <c r="X5" s="1">
        <f t="shared" si="4"/>
        <v>37134</v>
      </c>
      <c r="Y5" s="1">
        <f t="shared" si="4"/>
        <v>37149</v>
      </c>
      <c r="Z5" s="1">
        <f t="shared" si="4"/>
        <v>37164</v>
      </c>
      <c r="AA5" s="1">
        <f t="shared" si="4"/>
        <v>37179</v>
      </c>
      <c r="AB5" s="1">
        <v>37195</v>
      </c>
      <c r="AC5" s="1">
        <v>37210</v>
      </c>
      <c r="AD5" s="1">
        <v>37225</v>
      </c>
      <c r="AE5" s="1">
        <v>37240</v>
      </c>
      <c r="AF5" s="1">
        <v>37256</v>
      </c>
      <c r="AG5" s="1"/>
      <c r="AH5" t="s">
        <v>2</v>
      </c>
      <c r="AI5" s="1">
        <f aca="true" t="shared" si="5" ref="AI5:AQ5">AJ4-1</f>
        <v>37057</v>
      </c>
      <c r="AJ5" s="1">
        <f t="shared" si="5"/>
        <v>37072</v>
      </c>
      <c r="AK5" s="1">
        <f t="shared" si="5"/>
        <v>37087</v>
      </c>
      <c r="AL5" s="1">
        <f t="shared" si="5"/>
        <v>37103</v>
      </c>
      <c r="AM5" s="1">
        <f t="shared" si="5"/>
        <v>37118</v>
      </c>
      <c r="AN5" s="1">
        <f t="shared" si="5"/>
        <v>37134</v>
      </c>
      <c r="AO5" s="1">
        <f t="shared" si="5"/>
        <v>37149</v>
      </c>
      <c r="AP5" s="1">
        <f t="shared" si="5"/>
        <v>37164</v>
      </c>
      <c r="AQ5" s="1">
        <f t="shared" si="5"/>
        <v>37179</v>
      </c>
      <c r="AR5" s="4">
        <v>37195</v>
      </c>
      <c r="AS5" s="1">
        <v>37210</v>
      </c>
      <c r="AT5" s="1">
        <v>37225</v>
      </c>
      <c r="AU5" s="1">
        <v>37240</v>
      </c>
      <c r="AV5" s="1">
        <v>37256</v>
      </c>
      <c r="AX5" s="17" t="s">
        <v>24</v>
      </c>
      <c r="BC5" s="43"/>
      <c r="BD5" s="51"/>
    </row>
    <row r="6" spans="2:56" ht="15">
      <c r="B6">
        <v>154</v>
      </c>
      <c r="C6">
        <v>999</v>
      </c>
      <c r="D6">
        <v>999</v>
      </c>
      <c r="E6">
        <v>999</v>
      </c>
      <c r="F6">
        <v>999</v>
      </c>
      <c r="G6">
        <v>999</v>
      </c>
      <c r="H6">
        <v>999</v>
      </c>
      <c r="I6">
        <v>999</v>
      </c>
      <c r="J6">
        <v>999</v>
      </c>
      <c r="K6">
        <v>999</v>
      </c>
      <c r="L6">
        <v>999</v>
      </c>
      <c r="M6">
        <v>999</v>
      </c>
      <c r="N6">
        <v>999</v>
      </c>
      <c r="O6">
        <v>999</v>
      </c>
      <c r="P6">
        <v>999</v>
      </c>
      <c r="R6">
        <v>154</v>
      </c>
      <c r="S6">
        <v>999</v>
      </c>
      <c r="T6">
        <v>999</v>
      </c>
      <c r="U6">
        <v>999</v>
      </c>
      <c r="V6">
        <v>999</v>
      </c>
      <c r="W6">
        <v>999</v>
      </c>
      <c r="X6">
        <v>999</v>
      </c>
      <c r="Y6">
        <v>999</v>
      </c>
      <c r="Z6">
        <v>999</v>
      </c>
      <c r="AA6">
        <v>999</v>
      </c>
      <c r="AB6">
        <v>999</v>
      </c>
      <c r="AC6">
        <v>999</v>
      </c>
      <c r="AD6">
        <v>999</v>
      </c>
      <c r="AE6">
        <v>999</v>
      </c>
      <c r="AF6">
        <v>999</v>
      </c>
      <c r="AH6">
        <v>154</v>
      </c>
      <c r="BC6" s="43"/>
      <c r="BD6" s="51"/>
    </row>
    <row r="7" spans="2:56" ht="15.75" thickBot="1">
      <c r="B7">
        <v>155</v>
      </c>
      <c r="C7">
        <v>999</v>
      </c>
      <c r="D7">
        <v>999</v>
      </c>
      <c r="E7">
        <v>999</v>
      </c>
      <c r="F7">
        <v>999</v>
      </c>
      <c r="G7">
        <v>999</v>
      </c>
      <c r="H7">
        <v>999</v>
      </c>
      <c r="I7">
        <v>999</v>
      </c>
      <c r="J7">
        <v>999</v>
      </c>
      <c r="K7">
        <v>999</v>
      </c>
      <c r="L7">
        <v>999</v>
      </c>
      <c r="M7">
        <v>999</v>
      </c>
      <c r="N7">
        <v>999</v>
      </c>
      <c r="O7">
        <v>999</v>
      </c>
      <c r="P7">
        <v>999</v>
      </c>
      <c r="R7">
        <v>155</v>
      </c>
      <c r="S7">
        <v>999</v>
      </c>
      <c r="T7">
        <v>999</v>
      </c>
      <c r="U7">
        <v>999</v>
      </c>
      <c r="V7">
        <v>999</v>
      </c>
      <c r="W7">
        <v>999</v>
      </c>
      <c r="X7">
        <v>999</v>
      </c>
      <c r="Y7">
        <v>999</v>
      </c>
      <c r="Z7">
        <v>999</v>
      </c>
      <c r="AA7">
        <v>999</v>
      </c>
      <c r="AB7">
        <v>999</v>
      </c>
      <c r="AC7">
        <v>999</v>
      </c>
      <c r="AD7">
        <v>999</v>
      </c>
      <c r="AE7">
        <v>999</v>
      </c>
      <c r="AF7">
        <v>999</v>
      </c>
      <c r="AH7">
        <v>155</v>
      </c>
      <c r="BC7" s="43"/>
      <c r="BD7" s="51"/>
    </row>
    <row r="8" spans="2:122" ht="15">
      <c r="B8">
        <v>156</v>
      </c>
      <c r="C8">
        <v>999</v>
      </c>
      <c r="D8">
        <v>999</v>
      </c>
      <c r="E8">
        <v>999</v>
      </c>
      <c r="F8">
        <v>999</v>
      </c>
      <c r="G8">
        <v>999</v>
      </c>
      <c r="H8">
        <v>999</v>
      </c>
      <c r="I8">
        <v>999</v>
      </c>
      <c r="J8">
        <v>999</v>
      </c>
      <c r="K8">
        <v>999</v>
      </c>
      <c r="L8">
        <v>999</v>
      </c>
      <c r="M8">
        <v>999</v>
      </c>
      <c r="N8">
        <v>999</v>
      </c>
      <c r="O8">
        <v>999</v>
      </c>
      <c r="P8">
        <v>999</v>
      </c>
      <c r="R8">
        <v>156</v>
      </c>
      <c r="S8">
        <v>999</v>
      </c>
      <c r="T8">
        <v>999</v>
      </c>
      <c r="U8">
        <v>999</v>
      </c>
      <c r="V8">
        <v>999</v>
      </c>
      <c r="W8">
        <v>999</v>
      </c>
      <c r="X8">
        <v>999</v>
      </c>
      <c r="Y8">
        <v>999</v>
      </c>
      <c r="Z8">
        <v>999</v>
      </c>
      <c r="AA8">
        <v>999</v>
      </c>
      <c r="AB8">
        <v>999</v>
      </c>
      <c r="AC8">
        <v>999</v>
      </c>
      <c r="AD8">
        <v>999</v>
      </c>
      <c r="AE8">
        <v>999</v>
      </c>
      <c r="AF8">
        <v>999</v>
      </c>
      <c r="AH8">
        <v>156</v>
      </c>
      <c r="AX8" s="6" t="s">
        <v>7</v>
      </c>
      <c r="AY8" s="80" t="s">
        <v>8</v>
      </c>
      <c r="AZ8" s="81"/>
      <c r="BA8" s="81"/>
      <c r="BB8" s="81"/>
      <c r="BC8" s="81"/>
      <c r="BD8" s="82"/>
      <c r="BE8" s="80" t="s">
        <v>9</v>
      </c>
      <c r="BF8" s="81"/>
      <c r="BG8" s="81"/>
      <c r="BH8" s="81"/>
      <c r="BI8" s="81"/>
      <c r="BJ8" s="82"/>
      <c r="BK8" s="80" t="s">
        <v>10</v>
      </c>
      <c r="BL8" s="81"/>
      <c r="BM8" s="81"/>
      <c r="BN8" s="81"/>
      <c r="BO8" s="81"/>
      <c r="BP8" s="82"/>
      <c r="BQ8" s="80" t="s">
        <v>11</v>
      </c>
      <c r="BR8" s="81"/>
      <c r="BS8" s="81"/>
      <c r="BT8" s="81"/>
      <c r="BU8" s="81"/>
      <c r="BV8" s="82"/>
      <c r="BW8" s="80" t="s">
        <v>12</v>
      </c>
      <c r="BX8" s="81"/>
      <c r="BY8" s="81"/>
      <c r="BZ8" s="81"/>
      <c r="CA8" s="81"/>
      <c r="CB8" s="82"/>
      <c r="CC8" s="80" t="s">
        <v>13</v>
      </c>
      <c r="CD8" s="81"/>
      <c r="CE8" s="81"/>
      <c r="CF8" s="81"/>
      <c r="CG8" s="81"/>
      <c r="CH8" s="82"/>
      <c r="CI8" s="80" t="s">
        <v>14</v>
      </c>
      <c r="CJ8" s="81"/>
      <c r="CK8" s="81"/>
      <c r="CL8" s="81"/>
      <c r="CM8" s="81"/>
      <c r="CN8" s="82"/>
      <c r="CO8" s="80" t="s">
        <v>15</v>
      </c>
      <c r="CP8" s="81"/>
      <c r="CQ8" s="81"/>
      <c r="CR8" s="81"/>
      <c r="CS8" s="81"/>
      <c r="CT8" s="82"/>
      <c r="CU8" s="80" t="s">
        <v>16</v>
      </c>
      <c r="CV8" s="81"/>
      <c r="CW8" s="81"/>
      <c r="CX8" s="81"/>
      <c r="CY8" s="81"/>
      <c r="CZ8" s="82"/>
      <c r="DA8" s="80" t="s">
        <v>17</v>
      </c>
      <c r="DB8" s="81"/>
      <c r="DC8" s="81"/>
      <c r="DD8" s="81"/>
      <c r="DE8" s="81"/>
      <c r="DF8" s="82"/>
      <c r="DG8" s="13"/>
      <c r="DH8" s="11" t="s">
        <v>18</v>
      </c>
      <c r="DI8" s="12"/>
      <c r="DJ8" s="13"/>
      <c r="DK8" s="11" t="s">
        <v>19</v>
      </c>
      <c r="DL8" s="12"/>
      <c r="DM8" s="13"/>
      <c r="DN8" s="11" t="s">
        <v>20</v>
      </c>
      <c r="DO8" s="12"/>
      <c r="DP8" s="13"/>
      <c r="DQ8" s="11" t="s">
        <v>21</v>
      </c>
      <c r="DR8" s="12"/>
    </row>
    <row r="9" spans="50:122" ht="15">
      <c r="AX9" s="37"/>
      <c r="AY9" s="38" t="s">
        <v>5</v>
      </c>
      <c r="AZ9" s="39" t="s">
        <v>25</v>
      </c>
      <c r="BA9" s="40" t="s">
        <v>26</v>
      </c>
      <c r="BB9" s="44" t="s">
        <v>28</v>
      </c>
      <c r="BC9" s="46" t="s">
        <v>27</v>
      </c>
      <c r="BD9" s="49" t="s">
        <v>29</v>
      </c>
      <c r="BE9" s="38" t="s">
        <v>5</v>
      </c>
      <c r="BF9" s="39" t="s">
        <v>25</v>
      </c>
      <c r="BG9" s="40" t="s">
        <v>26</v>
      </c>
      <c r="BH9" s="44" t="s">
        <v>28</v>
      </c>
      <c r="BI9" s="46" t="s">
        <v>27</v>
      </c>
      <c r="BJ9" s="49" t="s">
        <v>29</v>
      </c>
      <c r="BK9" s="38" t="s">
        <v>5</v>
      </c>
      <c r="BL9" s="39" t="s">
        <v>25</v>
      </c>
      <c r="BM9" s="40" t="s">
        <v>26</v>
      </c>
      <c r="BN9" s="44" t="s">
        <v>28</v>
      </c>
      <c r="BO9" s="46" t="s">
        <v>27</v>
      </c>
      <c r="BP9" s="49" t="s">
        <v>29</v>
      </c>
      <c r="BQ9" s="38" t="s">
        <v>5</v>
      </c>
      <c r="BR9" s="39" t="s">
        <v>25</v>
      </c>
      <c r="BS9" s="40" t="s">
        <v>26</v>
      </c>
      <c r="BT9" s="44" t="s">
        <v>28</v>
      </c>
      <c r="BU9" s="46" t="s">
        <v>27</v>
      </c>
      <c r="BV9" s="49" t="s">
        <v>29</v>
      </c>
      <c r="BW9" s="38" t="s">
        <v>5</v>
      </c>
      <c r="BX9" s="39" t="s">
        <v>25</v>
      </c>
      <c r="BY9" s="40" t="s">
        <v>26</v>
      </c>
      <c r="BZ9" s="44" t="s">
        <v>28</v>
      </c>
      <c r="CA9" s="46" t="s">
        <v>27</v>
      </c>
      <c r="CB9" s="49" t="s">
        <v>29</v>
      </c>
      <c r="CC9" s="38" t="s">
        <v>5</v>
      </c>
      <c r="CD9" s="39" t="s">
        <v>25</v>
      </c>
      <c r="CE9" s="40" t="s">
        <v>26</v>
      </c>
      <c r="CF9" s="44" t="s">
        <v>28</v>
      </c>
      <c r="CG9" s="46" t="s">
        <v>27</v>
      </c>
      <c r="CH9" s="49" t="s">
        <v>29</v>
      </c>
      <c r="CI9" s="38" t="s">
        <v>5</v>
      </c>
      <c r="CJ9" s="39" t="s">
        <v>25</v>
      </c>
      <c r="CK9" s="40" t="s">
        <v>26</v>
      </c>
      <c r="CL9" s="44" t="s">
        <v>28</v>
      </c>
      <c r="CM9" s="46" t="s">
        <v>27</v>
      </c>
      <c r="CN9" s="49" t="s">
        <v>29</v>
      </c>
      <c r="CO9" s="38" t="s">
        <v>5</v>
      </c>
      <c r="CP9" s="39" t="s">
        <v>25</v>
      </c>
      <c r="CQ9" s="40" t="s">
        <v>26</v>
      </c>
      <c r="CR9" s="44" t="s">
        <v>28</v>
      </c>
      <c r="CS9" s="46" t="s">
        <v>27</v>
      </c>
      <c r="CT9" s="49" t="s">
        <v>29</v>
      </c>
      <c r="CU9" s="38" t="s">
        <v>5</v>
      </c>
      <c r="CV9" s="39" t="s">
        <v>25</v>
      </c>
      <c r="CW9" s="40" t="s">
        <v>26</v>
      </c>
      <c r="CX9" s="44" t="s">
        <v>28</v>
      </c>
      <c r="CY9" s="46" t="s">
        <v>27</v>
      </c>
      <c r="CZ9" s="49" t="s">
        <v>29</v>
      </c>
      <c r="DA9" s="38" t="s">
        <v>5</v>
      </c>
      <c r="DB9" s="39" t="s">
        <v>25</v>
      </c>
      <c r="DC9" s="40" t="s">
        <v>26</v>
      </c>
      <c r="DD9" s="44" t="s">
        <v>28</v>
      </c>
      <c r="DE9" s="46" t="s">
        <v>27</v>
      </c>
      <c r="DF9" s="49" t="s">
        <v>29</v>
      </c>
      <c r="DG9" s="41"/>
      <c r="DH9" s="39"/>
      <c r="DI9" s="42"/>
      <c r="DJ9" s="41"/>
      <c r="DK9" s="39"/>
      <c r="DL9" s="42"/>
      <c r="DM9" s="41"/>
      <c r="DN9" s="39"/>
      <c r="DO9" s="42"/>
      <c r="DP9" s="41"/>
      <c r="DQ9" s="39"/>
      <c r="DR9" s="42"/>
    </row>
    <row r="10" spans="2:122" ht="15">
      <c r="B10">
        <v>158</v>
      </c>
      <c r="C10">
        <v>9.6577</v>
      </c>
      <c r="D10">
        <v>9.7887</v>
      </c>
      <c r="E10">
        <v>9.4928</v>
      </c>
      <c r="F10">
        <v>9.599</v>
      </c>
      <c r="G10">
        <v>9.646</v>
      </c>
      <c r="H10">
        <v>9.8413</v>
      </c>
      <c r="I10">
        <v>9.9855</v>
      </c>
      <c r="J10">
        <v>9.9055</v>
      </c>
      <c r="K10">
        <v>10.077</v>
      </c>
      <c r="L10">
        <v>10.546</v>
      </c>
      <c r="M10">
        <v>10.854</v>
      </c>
      <c r="N10">
        <v>10.8</v>
      </c>
      <c r="O10">
        <v>11.49</v>
      </c>
      <c r="P10">
        <v>11.543</v>
      </c>
      <c r="R10">
        <v>158</v>
      </c>
      <c r="S10">
        <v>9.4186</v>
      </c>
      <c r="T10">
        <v>9.424</v>
      </c>
      <c r="U10">
        <v>9.0588</v>
      </c>
      <c r="V10">
        <v>9.109</v>
      </c>
      <c r="W10">
        <v>9.1415</v>
      </c>
      <c r="X10">
        <v>9.3055</v>
      </c>
      <c r="Y10">
        <v>9.4626</v>
      </c>
      <c r="Z10">
        <v>9.6294</v>
      </c>
      <c r="AA10">
        <v>9.9927</v>
      </c>
      <c r="AB10">
        <v>10.492</v>
      </c>
      <c r="AC10">
        <v>10.667</v>
      </c>
      <c r="AD10">
        <v>10.804</v>
      </c>
      <c r="AE10">
        <v>11.426</v>
      </c>
      <c r="AF10">
        <v>11.497</v>
      </c>
      <c r="AG10" s="2"/>
      <c r="AH10">
        <v>158</v>
      </c>
      <c r="AI10" s="5">
        <f aca="true" t="shared" si="6" ref="AI10:AI40">S10-C10</f>
        <v>-0.23910000000000053</v>
      </c>
      <c r="AJ10" s="5">
        <f aca="true" t="shared" si="7" ref="AJ10:AJ40">T10-D10</f>
        <v>-0.3647000000000009</v>
      </c>
      <c r="AK10" s="5">
        <f aca="true" t="shared" si="8" ref="AK10:AK40">U10-E10</f>
        <v>-0.43400000000000105</v>
      </c>
      <c r="AL10" s="5">
        <f aca="true" t="shared" si="9" ref="AL10:AL40">V10-F10</f>
        <v>-0.4900000000000002</v>
      </c>
      <c r="AM10" s="5">
        <f aca="true" t="shared" si="10" ref="AM10:AM40">W10-G10</f>
        <v>-0.5045000000000002</v>
      </c>
      <c r="AN10" s="5">
        <f aca="true" t="shared" si="11" ref="AN10:AN40">X10-H10</f>
        <v>-0.5358</v>
      </c>
      <c r="AO10" s="5">
        <f aca="true" t="shared" si="12" ref="AO10:AO40">Y10-I10</f>
        <v>-0.5228999999999999</v>
      </c>
      <c r="AP10" s="5">
        <f aca="true" t="shared" si="13" ref="AP10:AP40">Z10-J10</f>
        <v>-0.27609999999999957</v>
      </c>
      <c r="AQ10" s="5">
        <f aca="true" t="shared" si="14" ref="AQ10:AQ40">AA10-K10</f>
        <v>-0.08430000000000071</v>
      </c>
      <c r="AR10" s="5">
        <f aca="true" t="shared" si="15" ref="AR10:AR40">AB10-L10</f>
        <v>-0.053999999999998494</v>
      </c>
      <c r="AS10" s="5">
        <f aca="true" t="shared" si="16" ref="AS10:AS40">AC10-M10</f>
        <v>-0.1869999999999994</v>
      </c>
      <c r="AT10" s="5">
        <f aca="true" t="shared" si="17" ref="AT10:AT40">AD10-N10</f>
        <v>0.0039999999999995595</v>
      </c>
      <c r="AU10" s="5">
        <f aca="true" t="shared" si="18" ref="AU10:AU40">AE10-O10</f>
        <v>-0.06400000000000006</v>
      </c>
      <c r="AV10" s="5">
        <f aca="true" t="shared" si="19" ref="AV10:AV40">AF10-P10</f>
        <v>-0.045999999999999375</v>
      </c>
      <c r="AX10" s="8">
        <v>158</v>
      </c>
      <c r="AY10" s="15">
        <f aca="true" t="shared" si="20" ref="AY10:AY40">$S10</f>
        <v>9.4186</v>
      </c>
      <c r="AZ10" s="16">
        <f aca="true" t="shared" si="21" ref="AZ10:AZ40">$C10</f>
        <v>9.6577</v>
      </c>
      <c r="BA10" s="34">
        <f aca="true" t="shared" si="22" ref="BA10:BA40">IF((AY10-0.2-AZ10)&gt;0,(ROUND(AY10-0.2-AZ10,1)),0)</f>
        <v>0</v>
      </c>
      <c r="BB10" s="45">
        <f>'TMDL#1 vs Limnotech Alt nopt'!BA10</f>
        <v>0.00590000000000046</v>
      </c>
      <c r="BC10" s="47">
        <f aca="true" t="shared" si="23" ref="BC10:BC40">AZ10+BA10+BB10</f>
        <v>9.6636</v>
      </c>
      <c r="BD10" s="50">
        <f aca="true" t="shared" si="24" ref="BD10:BD40">ROUND(BC10-AY10,1)</f>
        <v>0.2</v>
      </c>
      <c r="BE10" s="15">
        <f aca="true" t="shared" si="25" ref="BE10:BE40">$T10</f>
        <v>9.424</v>
      </c>
      <c r="BF10" s="16">
        <f aca="true" t="shared" si="26" ref="BF10:BF40">$D10</f>
        <v>9.7887</v>
      </c>
      <c r="BG10" s="34">
        <f aca="true" t="shared" si="27" ref="BG10:BG40">IF((BE10-0.2-BF10)&gt;0,(ROUND((BE10-0.2-BF10),1)),0)</f>
        <v>0</v>
      </c>
      <c r="BH10" s="45">
        <f>'TMDL#1 vs Limnotech Alt nopt'!BD10</f>
        <v>0.029600000000000293</v>
      </c>
      <c r="BI10" s="47">
        <f aca="true" t="shared" si="28" ref="BI10:BI40">BF10+BG10+BH10</f>
        <v>9.8183</v>
      </c>
      <c r="BJ10" s="50">
        <f aca="true" t="shared" si="29" ref="BJ10:BJ40">ROUND(BI10-BE10,1)</f>
        <v>0.4</v>
      </c>
      <c r="BK10" s="15">
        <f aca="true" t="shared" si="30" ref="BK10:BK40">$U10</f>
        <v>9.0588</v>
      </c>
      <c r="BL10" s="16">
        <f aca="true" t="shared" si="31" ref="BL10:BL40">$E10</f>
        <v>9.4928</v>
      </c>
      <c r="BM10" s="18">
        <f aca="true" t="shared" si="32" ref="BM10:BM40">IF((BK10-0.2-BL10)&gt;0,(ROUND((BK10-0.2-BL10),1)),0)</f>
        <v>0</v>
      </c>
      <c r="BN10" s="45">
        <f>'TMDL#1 vs Limnotech Alt nopt'!BG10</f>
        <v>0.023899999999999366</v>
      </c>
      <c r="BO10" s="47">
        <f aca="true" t="shared" si="33" ref="BO10:BO40">BL10+BM10+BN10</f>
        <v>9.5167</v>
      </c>
      <c r="BP10" s="50">
        <f aca="true" t="shared" si="34" ref="BP10:BP40">ROUND(BO10-BK10,1)</f>
        <v>0.5</v>
      </c>
      <c r="BQ10" s="15">
        <f aca="true" t="shared" si="35" ref="BQ10:BQ40">$V10</f>
        <v>9.109</v>
      </c>
      <c r="BR10" s="16">
        <f aca="true" t="shared" si="36" ref="BR10:BR40">$F10</f>
        <v>9.599</v>
      </c>
      <c r="BS10" s="18">
        <f aca="true" t="shared" si="37" ref="BS10:BS40">IF((BQ10-0.2-BR10)&gt;0,(ROUND((BQ10-0.2-BR10),1)),0)</f>
        <v>0</v>
      </c>
      <c r="BT10" s="45">
        <f>'TMDL#1 vs Limnotech Alt nopt'!BJ10</f>
        <v>0.029799999999999827</v>
      </c>
      <c r="BU10" s="47">
        <f aca="true" t="shared" si="38" ref="BU10:BU40">BR10+BS10+BT10</f>
        <v>9.6288</v>
      </c>
      <c r="BV10" s="50">
        <f aca="true" t="shared" si="39" ref="BV10:BV40">ROUND(BU10-BQ10,1)</f>
        <v>0.5</v>
      </c>
      <c r="BW10" s="15">
        <f aca="true" t="shared" si="40" ref="BW10:BW40">$W10</f>
        <v>9.1415</v>
      </c>
      <c r="BX10" s="16">
        <f aca="true" t="shared" si="41" ref="BX10:BX40">$G10</f>
        <v>9.646</v>
      </c>
      <c r="BY10" s="18">
        <f aca="true" t="shared" si="42" ref="BY10:BY40">IF((BW10-0.2-BX10)&gt;0,(ROUND((BW10-0.2-BX10),1)),0)</f>
        <v>0</v>
      </c>
      <c r="BZ10" s="45">
        <f>'TMDL#1 vs Limnotech Alt nopt'!BM10</f>
        <v>0.039699999999999847</v>
      </c>
      <c r="CA10" s="47">
        <f aca="true" t="shared" si="43" ref="CA10:CA40">BX10+BY10+BZ10</f>
        <v>9.6857</v>
      </c>
      <c r="CB10" s="50">
        <f aca="true" t="shared" si="44" ref="CB10:CB40">ROUND(CA10-BW10,1)</f>
        <v>0.5</v>
      </c>
      <c r="CC10" s="15">
        <f aca="true" t="shared" si="45" ref="CC10:CC40">$X10</f>
        <v>9.3055</v>
      </c>
      <c r="CD10" s="16">
        <f aca="true" t="shared" si="46" ref="CD10:CD40">$H10</f>
        <v>9.8413</v>
      </c>
      <c r="CE10" s="18">
        <f aca="true" t="shared" si="47" ref="CE10:CE40">IF((CC10-0.2-CD10)&gt;0,(ROUND((CC10-0.2-CD10),1)),0)</f>
        <v>0</v>
      </c>
      <c r="CF10" s="45">
        <f>'TMDL#1 vs Limnotech Alt nopt'!BP10</f>
        <v>0.04589999999999961</v>
      </c>
      <c r="CG10" s="47">
        <f aca="true" t="shared" si="48" ref="CG10:CG40">CD10+CE10+CF10</f>
        <v>9.8872</v>
      </c>
      <c r="CH10" s="50">
        <f aca="true" t="shared" si="49" ref="CH10:CH40">ROUND(CG10-CC10,1)</f>
        <v>0.6</v>
      </c>
      <c r="CI10" s="15">
        <f aca="true" t="shared" si="50" ref="CI10:CI40">$Y10</f>
        <v>9.4626</v>
      </c>
      <c r="CJ10" s="16">
        <f aca="true" t="shared" si="51" ref="CJ10:CJ40">$I10</f>
        <v>9.9855</v>
      </c>
      <c r="CK10" s="18">
        <f aca="true" t="shared" si="52" ref="CK10:CK40">IF((CI10-0.2-CJ10)&gt;0,(ROUND((CI10-0.2-CJ10),1)),0)</f>
        <v>0</v>
      </c>
      <c r="CL10" s="45">
        <f>'TMDL#1 vs Limnotech Alt nopt'!BS10</f>
        <v>0.04640000000000022</v>
      </c>
      <c r="CM10" s="47">
        <f aca="true" t="shared" si="53" ref="CM10:CM40">CJ10+CK10+CL10</f>
        <v>10.0319</v>
      </c>
      <c r="CN10" s="50">
        <f aca="true" t="shared" si="54" ref="CN10:CN40">ROUND(CM10-CI10,1)</f>
        <v>0.6</v>
      </c>
      <c r="CO10" s="15">
        <f aca="true" t="shared" si="55" ref="CO10:CO40">$Z10</f>
        <v>9.6294</v>
      </c>
      <c r="CP10" s="16">
        <f aca="true" t="shared" si="56" ref="CP10:CP40">$J10</f>
        <v>9.9055</v>
      </c>
      <c r="CQ10" s="18">
        <f aca="true" t="shared" si="57" ref="CQ10:CQ40">IF((CO10-0.2-CP10)&gt;0,(ROUND((CO10-0.2-CP10),1)),0)</f>
        <v>0</v>
      </c>
      <c r="CR10" s="45">
        <f>'TMDL#1 vs Limnotech Alt nopt'!BX10</f>
        <v>0.03420000000000023</v>
      </c>
      <c r="CS10" s="47">
        <f aca="true" t="shared" si="58" ref="CS10:CS40">CP10+CQ10+CR10</f>
        <v>9.9397</v>
      </c>
      <c r="CT10" s="50">
        <f aca="true" t="shared" si="59" ref="CT10:CT40">ROUND(CS10-CO10,1)</f>
        <v>0.3</v>
      </c>
      <c r="CU10" s="15">
        <f aca="true" t="shared" si="60" ref="CU10:CU40">$AA10</f>
        <v>9.9927</v>
      </c>
      <c r="CV10" s="16">
        <f aca="true" t="shared" si="61" ref="CV10:CV40">$K10</f>
        <v>10.077</v>
      </c>
      <c r="CW10" s="18">
        <f aca="true" t="shared" si="62" ref="CW10:CW40">IF((CU10-0.2-CV10)&gt;0,(ROUND((CU10-0.2-CV10),1)),0)</f>
        <v>0</v>
      </c>
      <c r="CX10" s="45">
        <f>'TMDL#1 vs Limnotech Alt nopt'!CA10</f>
        <v>0.02099999999999902</v>
      </c>
      <c r="CY10" s="47">
        <f aca="true" t="shared" si="63" ref="CY10:CY40">CV10+CW10+CX10</f>
        <v>10.097999999999999</v>
      </c>
      <c r="CZ10" s="50">
        <f aca="true" t="shared" si="64" ref="CZ10:CZ40">ROUND(CY10-CU10,1)</f>
        <v>0.1</v>
      </c>
      <c r="DA10" s="15">
        <f aca="true" t="shared" si="65" ref="DA10:DA40">$AB10</f>
        <v>10.492</v>
      </c>
      <c r="DB10" s="16">
        <f aca="true" t="shared" si="66" ref="DB10:DB40">$L10</f>
        <v>10.546</v>
      </c>
      <c r="DC10" s="18">
        <f aca="true" t="shared" si="67" ref="DC10:DC40">IF((DA10-0.2-DB10)&gt;0,(ROUND((DA10-0.2-DB10),1)),0)</f>
        <v>0</v>
      </c>
      <c r="DD10" s="45">
        <f>'TMDL#1 vs Limnotech Alt nopt'!CD10</f>
        <v>0.009000000000000341</v>
      </c>
      <c r="DE10" s="47">
        <f aca="true" t="shared" si="68" ref="DE10:DE40">DB10+DC10+DD10</f>
        <v>10.555</v>
      </c>
      <c r="DF10" s="50">
        <f aca="true" t="shared" si="69" ref="DF10:DF40">ROUND(DE10-DA10,1)</f>
        <v>0.1</v>
      </c>
      <c r="DG10" s="15">
        <f aca="true" t="shared" si="70" ref="DG10:DG40">$AC10</f>
        <v>10.667</v>
      </c>
      <c r="DH10" s="16">
        <f aca="true" t="shared" si="71" ref="DH10:DH40">$M10</f>
        <v>10.854</v>
      </c>
      <c r="DI10" s="18">
        <v>0</v>
      </c>
      <c r="DJ10" s="15">
        <f aca="true" t="shared" si="72" ref="DJ10:DJ40">$AD10</f>
        <v>10.804</v>
      </c>
      <c r="DK10" s="16">
        <f aca="true" t="shared" si="73" ref="DK10:DK40">$N10</f>
        <v>10.8</v>
      </c>
      <c r="DL10" s="18">
        <v>0</v>
      </c>
      <c r="DM10" s="15">
        <f aca="true" t="shared" si="74" ref="DM10:DM40">$AE10</f>
        <v>11.426</v>
      </c>
      <c r="DN10" s="16">
        <f aca="true" t="shared" si="75" ref="DN10:DN40">$O10</f>
        <v>11.49</v>
      </c>
      <c r="DO10" s="18">
        <v>0</v>
      </c>
      <c r="DP10" s="15">
        <f aca="true" t="shared" si="76" ref="DP10:DP40">$AF10</f>
        <v>11.497</v>
      </c>
      <c r="DQ10" s="16">
        <f aca="true" t="shared" si="77" ref="DQ10:DQ40">$P10</f>
        <v>11.543</v>
      </c>
      <c r="DR10" s="18">
        <v>0</v>
      </c>
    </row>
    <row r="11" spans="2:122" ht="15">
      <c r="B11">
        <v>159</v>
      </c>
      <c r="C11">
        <v>9.8449</v>
      </c>
      <c r="D11">
        <v>9.8628</v>
      </c>
      <c r="E11">
        <v>9.5278</v>
      </c>
      <c r="F11">
        <v>9.6216</v>
      </c>
      <c r="G11">
        <v>9.6266</v>
      </c>
      <c r="H11">
        <v>9.7826</v>
      </c>
      <c r="I11">
        <v>9.9308</v>
      </c>
      <c r="J11">
        <v>9.8485</v>
      </c>
      <c r="K11">
        <v>10.091</v>
      </c>
      <c r="L11">
        <v>10.557</v>
      </c>
      <c r="M11">
        <v>10.887</v>
      </c>
      <c r="N11">
        <v>10.814</v>
      </c>
      <c r="O11">
        <v>11.486</v>
      </c>
      <c r="P11">
        <v>11.578</v>
      </c>
      <c r="R11">
        <v>159</v>
      </c>
      <c r="S11">
        <v>9.5371</v>
      </c>
      <c r="T11">
        <v>9.4565</v>
      </c>
      <c r="U11">
        <v>9.1285</v>
      </c>
      <c r="V11">
        <v>9.1923</v>
      </c>
      <c r="W11">
        <v>9.1907</v>
      </c>
      <c r="X11">
        <v>9.3231</v>
      </c>
      <c r="Y11">
        <v>9.4653</v>
      </c>
      <c r="Z11">
        <v>9.6165</v>
      </c>
      <c r="AA11">
        <v>10.005</v>
      </c>
      <c r="AB11">
        <v>10.509</v>
      </c>
      <c r="AC11">
        <v>10.702</v>
      </c>
      <c r="AD11">
        <v>10.825</v>
      </c>
      <c r="AE11">
        <v>11.428</v>
      </c>
      <c r="AF11">
        <v>11.505</v>
      </c>
      <c r="AG11" s="2"/>
      <c r="AH11">
        <v>159</v>
      </c>
      <c r="AI11" s="5">
        <f t="shared" si="6"/>
        <v>-0.3078000000000003</v>
      </c>
      <c r="AJ11" s="5">
        <f t="shared" si="7"/>
        <v>-0.4062999999999999</v>
      </c>
      <c r="AK11" s="5">
        <f t="shared" si="8"/>
        <v>-0.39929999999999843</v>
      </c>
      <c r="AL11" s="5">
        <f t="shared" si="9"/>
        <v>-0.42930000000000135</v>
      </c>
      <c r="AM11" s="5">
        <f t="shared" si="10"/>
        <v>-0.4359000000000002</v>
      </c>
      <c r="AN11" s="5">
        <f t="shared" si="11"/>
        <v>-0.45950000000000024</v>
      </c>
      <c r="AO11" s="5">
        <f t="shared" si="12"/>
        <v>-0.46550000000000047</v>
      </c>
      <c r="AP11" s="5">
        <f t="shared" si="13"/>
        <v>-0.23199999999999932</v>
      </c>
      <c r="AQ11" s="5">
        <f t="shared" si="14"/>
        <v>-0.08599999999999852</v>
      </c>
      <c r="AR11" s="5">
        <f t="shared" si="15"/>
        <v>-0.04800000000000004</v>
      </c>
      <c r="AS11" s="5">
        <f t="shared" si="16"/>
        <v>-0.1850000000000005</v>
      </c>
      <c r="AT11" s="5">
        <f t="shared" si="17"/>
        <v>0.010999999999999233</v>
      </c>
      <c r="AU11" s="5">
        <f t="shared" si="18"/>
        <v>-0.05799999999999983</v>
      </c>
      <c r="AV11" s="5">
        <f t="shared" si="19"/>
        <v>-0.07299999999999862</v>
      </c>
      <c r="AX11" s="8">
        <v>159</v>
      </c>
      <c r="AY11" s="15">
        <f t="shared" si="20"/>
        <v>9.5371</v>
      </c>
      <c r="AZ11" s="16">
        <f t="shared" si="21"/>
        <v>9.8449</v>
      </c>
      <c r="BA11" s="34">
        <f t="shared" si="22"/>
        <v>0</v>
      </c>
      <c r="BB11" s="45">
        <f>'TMDL#1 vs Limnotech Alt nopt'!BA11</f>
        <v>0.011799999999999145</v>
      </c>
      <c r="BC11" s="47">
        <f t="shared" si="23"/>
        <v>9.8567</v>
      </c>
      <c r="BD11" s="50">
        <f t="shared" si="24"/>
        <v>0.3</v>
      </c>
      <c r="BE11" s="15">
        <f t="shared" si="25"/>
        <v>9.4565</v>
      </c>
      <c r="BF11" s="16">
        <f t="shared" si="26"/>
        <v>9.8628</v>
      </c>
      <c r="BG11" s="34">
        <f t="shared" si="27"/>
        <v>0</v>
      </c>
      <c r="BH11" s="45">
        <f>'TMDL#1 vs Limnotech Alt nopt'!BD11</f>
        <v>0.027800000000000935</v>
      </c>
      <c r="BI11" s="47">
        <f t="shared" si="28"/>
        <v>9.890600000000001</v>
      </c>
      <c r="BJ11" s="50">
        <f t="shared" si="29"/>
        <v>0.4</v>
      </c>
      <c r="BK11" s="15">
        <f t="shared" si="30"/>
        <v>9.1285</v>
      </c>
      <c r="BL11" s="16">
        <f t="shared" si="31"/>
        <v>9.5278</v>
      </c>
      <c r="BM11" s="18">
        <f t="shared" si="32"/>
        <v>0</v>
      </c>
      <c r="BN11" s="45">
        <f>'TMDL#1 vs Limnotech Alt nopt'!BG11</f>
        <v>0.023200000000000998</v>
      </c>
      <c r="BO11" s="47">
        <f t="shared" si="33"/>
        <v>9.551</v>
      </c>
      <c r="BP11" s="50">
        <f t="shared" si="34"/>
        <v>0.4</v>
      </c>
      <c r="BQ11" s="15">
        <f t="shared" si="35"/>
        <v>9.1923</v>
      </c>
      <c r="BR11" s="16">
        <f t="shared" si="36"/>
        <v>9.6216</v>
      </c>
      <c r="BS11" s="18">
        <f t="shared" si="37"/>
        <v>0</v>
      </c>
      <c r="BT11" s="45">
        <f>'TMDL#1 vs Limnotech Alt nopt'!BJ11</f>
        <v>0.029600000000000293</v>
      </c>
      <c r="BU11" s="47">
        <f t="shared" si="38"/>
        <v>9.651200000000001</v>
      </c>
      <c r="BV11" s="50">
        <f t="shared" si="39"/>
        <v>0.5</v>
      </c>
      <c r="BW11" s="15">
        <f t="shared" si="40"/>
        <v>9.1907</v>
      </c>
      <c r="BX11" s="16">
        <f t="shared" si="41"/>
        <v>9.6266</v>
      </c>
      <c r="BY11" s="18">
        <f t="shared" si="42"/>
        <v>0</v>
      </c>
      <c r="BZ11" s="45">
        <f>'TMDL#1 vs Limnotech Alt nopt'!BM11</f>
        <v>0.03780000000000072</v>
      </c>
      <c r="CA11" s="47">
        <f t="shared" si="43"/>
        <v>9.6644</v>
      </c>
      <c r="CB11" s="50">
        <f t="shared" si="44"/>
        <v>0.5</v>
      </c>
      <c r="CC11" s="15">
        <f t="shared" si="45"/>
        <v>9.3231</v>
      </c>
      <c r="CD11" s="16">
        <f t="shared" si="46"/>
        <v>9.7826</v>
      </c>
      <c r="CE11" s="18">
        <f t="shared" si="47"/>
        <v>0</v>
      </c>
      <c r="CF11" s="45">
        <f>'TMDL#1 vs Limnotech Alt nopt'!BP11</f>
        <v>0.044800000000000395</v>
      </c>
      <c r="CG11" s="47">
        <f t="shared" si="48"/>
        <v>9.8274</v>
      </c>
      <c r="CH11" s="50">
        <f t="shared" si="49"/>
        <v>0.5</v>
      </c>
      <c r="CI11" s="15">
        <f t="shared" si="50"/>
        <v>9.4653</v>
      </c>
      <c r="CJ11" s="16">
        <f t="shared" si="51"/>
        <v>9.9308</v>
      </c>
      <c r="CK11" s="18">
        <f t="shared" si="52"/>
        <v>0</v>
      </c>
      <c r="CL11" s="45">
        <f>'TMDL#1 vs Limnotech Alt nopt'!BS11</f>
        <v>0.043900000000000716</v>
      </c>
      <c r="CM11" s="47">
        <f t="shared" si="53"/>
        <v>9.9747</v>
      </c>
      <c r="CN11" s="50">
        <f t="shared" si="54"/>
        <v>0.5</v>
      </c>
      <c r="CO11" s="15">
        <f t="shared" si="55"/>
        <v>9.6165</v>
      </c>
      <c r="CP11" s="16">
        <f t="shared" si="56"/>
        <v>9.8485</v>
      </c>
      <c r="CQ11" s="18">
        <f t="shared" si="57"/>
        <v>0</v>
      </c>
      <c r="CR11" s="45">
        <f>'TMDL#1 vs Limnotech Alt nopt'!BX11</f>
        <v>0.03359999999999985</v>
      </c>
      <c r="CS11" s="47">
        <f t="shared" si="58"/>
        <v>9.8821</v>
      </c>
      <c r="CT11" s="50">
        <f t="shared" si="59"/>
        <v>0.3</v>
      </c>
      <c r="CU11" s="15">
        <f t="shared" si="60"/>
        <v>10.005</v>
      </c>
      <c r="CV11" s="16">
        <f t="shared" si="61"/>
        <v>10.091</v>
      </c>
      <c r="CW11" s="18">
        <f t="shared" si="62"/>
        <v>0</v>
      </c>
      <c r="CX11" s="45">
        <f>'TMDL#1 vs Limnotech Alt nopt'!CA11</f>
        <v>0.021000000000000796</v>
      </c>
      <c r="CY11" s="47">
        <f t="shared" si="63"/>
        <v>10.112</v>
      </c>
      <c r="CZ11" s="50">
        <f t="shared" si="64"/>
        <v>0.1</v>
      </c>
      <c r="DA11" s="15">
        <f t="shared" si="65"/>
        <v>10.509</v>
      </c>
      <c r="DB11" s="16">
        <f t="shared" si="66"/>
        <v>10.557</v>
      </c>
      <c r="DC11" s="18">
        <f t="shared" si="67"/>
        <v>0</v>
      </c>
      <c r="DD11" s="45">
        <f>'TMDL#1 vs Limnotech Alt nopt'!CD11</f>
        <v>0.012000000000000455</v>
      </c>
      <c r="DE11" s="47">
        <f t="shared" si="68"/>
        <v>10.569</v>
      </c>
      <c r="DF11" s="50">
        <f t="shared" si="69"/>
        <v>0.1</v>
      </c>
      <c r="DG11" s="15">
        <f t="shared" si="70"/>
        <v>10.702</v>
      </c>
      <c r="DH11" s="16">
        <f t="shared" si="71"/>
        <v>10.887</v>
      </c>
      <c r="DI11" s="18">
        <v>0</v>
      </c>
      <c r="DJ11" s="15">
        <f t="shared" si="72"/>
        <v>10.825</v>
      </c>
      <c r="DK11" s="16">
        <f t="shared" si="73"/>
        <v>10.814</v>
      </c>
      <c r="DL11" s="18">
        <v>0</v>
      </c>
      <c r="DM11" s="15">
        <f t="shared" si="74"/>
        <v>11.428</v>
      </c>
      <c r="DN11" s="16">
        <f t="shared" si="75"/>
        <v>11.486</v>
      </c>
      <c r="DO11" s="18">
        <v>0</v>
      </c>
      <c r="DP11" s="15">
        <f t="shared" si="76"/>
        <v>11.505</v>
      </c>
      <c r="DQ11" s="16">
        <f t="shared" si="77"/>
        <v>11.578</v>
      </c>
      <c r="DR11" s="18">
        <v>0</v>
      </c>
    </row>
    <row r="12" spans="2:122" ht="15">
      <c r="B12">
        <v>160</v>
      </c>
      <c r="C12">
        <v>9.8828</v>
      </c>
      <c r="D12">
        <v>9.8466</v>
      </c>
      <c r="E12">
        <v>9.4697</v>
      </c>
      <c r="F12">
        <v>9.5815</v>
      </c>
      <c r="G12">
        <v>9.5588</v>
      </c>
      <c r="H12">
        <v>9.7032</v>
      </c>
      <c r="I12">
        <v>9.8674</v>
      </c>
      <c r="J12">
        <v>9.7873</v>
      </c>
      <c r="K12">
        <v>10.1</v>
      </c>
      <c r="L12">
        <v>10.555</v>
      </c>
      <c r="M12">
        <v>10.898</v>
      </c>
      <c r="N12">
        <v>10.78</v>
      </c>
      <c r="O12">
        <v>11.478</v>
      </c>
      <c r="P12">
        <v>11.585</v>
      </c>
      <c r="R12">
        <v>160</v>
      </c>
      <c r="S12">
        <v>9.567</v>
      </c>
      <c r="T12">
        <v>9.4513</v>
      </c>
      <c r="U12">
        <v>9.1201</v>
      </c>
      <c r="V12">
        <v>9.1883</v>
      </c>
      <c r="W12">
        <v>9.1767</v>
      </c>
      <c r="X12">
        <v>9.2956</v>
      </c>
      <c r="Y12">
        <v>9.4419</v>
      </c>
      <c r="Z12">
        <v>9.5998</v>
      </c>
      <c r="AA12">
        <v>10.012</v>
      </c>
      <c r="AB12">
        <v>10.515</v>
      </c>
      <c r="AC12">
        <v>10.691</v>
      </c>
      <c r="AD12">
        <v>10.818</v>
      </c>
      <c r="AE12">
        <v>11.426</v>
      </c>
      <c r="AF12">
        <v>11.497</v>
      </c>
      <c r="AG12" s="2"/>
      <c r="AH12">
        <v>160</v>
      </c>
      <c r="AI12" s="5">
        <f t="shared" si="6"/>
        <v>-0.3157999999999994</v>
      </c>
      <c r="AJ12" s="5">
        <f t="shared" si="7"/>
        <v>-0.39530000000000065</v>
      </c>
      <c r="AK12" s="5">
        <f t="shared" si="8"/>
        <v>-0.3495999999999988</v>
      </c>
      <c r="AL12" s="5">
        <f t="shared" si="9"/>
        <v>-0.3932000000000002</v>
      </c>
      <c r="AM12" s="5">
        <f t="shared" si="10"/>
        <v>-0.38209999999999944</v>
      </c>
      <c r="AN12" s="5">
        <f t="shared" si="11"/>
        <v>-0.4076000000000004</v>
      </c>
      <c r="AO12" s="5">
        <f t="shared" si="12"/>
        <v>-0.42549999999999955</v>
      </c>
      <c r="AP12" s="5">
        <f t="shared" si="13"/>
        <v>-0.1875</v>
      </c>
      <c r="AQ12" s="5">
        <f t="shared" si="14"/>
        <v>-0.08799999999999919</v>
      </c>
      <c r="AR12" s="5">
        <f t="shared" si="15"/>
        <v>-0.03999999999999915</v>
      </c>
      <c r="AS12" s="5">
        <f t="shared" si="16"/>
        <v>-0.20699999999999896</v>
      </c>
      <c r="AT12" s="5">
        <f t="shared" si="17"/>
        <v>0.038000000000000256</v>
      </c>
      <c r="AU12" s="5">
        <f t="shared" si="18"/>
        <v>-0.0519999999999996</v>
      </c>
      <c r="AV12" s="5">
        <f t="shared" si="19"/>
        <v>-0.08800000000000097</v>
      </c>
      <c r="AX12" s="8">
        <v>160</v>
      </c>
      <c r="AY12" s="15">
        <f t="shared" si="20"/>
        <v>9.567</v>
      </c>
      <c r="AZ12" s="16">
        <f t="shared" si="21"/>
        <v>9.8828</v>
      </c>
      <c r="BA12" s="34">
        <f t="shared" si="22"/>
        <v>0</v>
      </c>
      <c r="BB12" s="45">
        <f>'TMDL#1 vs Limnotech Alt nopt'!BA12</f>
        <v>0.010799999999999699</v>
      </c>
      <c r="BC12" s="47">
        <f t="shared" si="23"/>
        <v>9.8936</v>
      </c>
      <c r="BD12" s="50">
        <f t="shared" si="24"/>
        <v>0.3</v>
      </c>
      <c r="BE12" s="15">
        <f t="shared" si="25"/>
        <v>9.4513</v>
      </c>
      <c r="BF12" s="16">
        <f t="shared" si="26"/>
        <v>9.8466</v>
      </c>
      <c r="BG12" s="34">
        <f t="shared" si="27"/>
        <v>0</v>
      </c>
      <c r="BH12" s="45">
        <f>'TMDL#1 vs Limnotech Alt nopt'!BD12</f>
        <v>0.027299999999998548</v>
      </c>
      <c r="BI12" s="47">
        <f t="shared" si="28"/>
        <v>9.873899999999999</v>
      </c>
      <c r="BJ12" s="50">
        <f t="shared" si="29"/>
        <v>0.4</v>
      </c>
      <c r="BK12" s="15">
        <f t="shared" si="30"/>
        <v>9.1201</v>
      </c>
      <c r="BL12" s="16">
        <f t="shared" si="31"/>
        <v>9.4697</v>
      </c>
      <c r="BM12" s="18">
        <f t="shared" si="32"/>
        <v>0</v>
      </c>
      <c r="BN12" s="45">
        <f>'TMDL#1 vs Limnotech Alt nopt'!BG12</f>
        <v>0.02200000000000024</v>
      </c>
      <c r="BO12" s="47">
        <f t="shared" si="33"/>
        <v>9.4917</v>
      </c>
      <c r="BP12" s="50">
        <f t="shared" si="34"/>
        <v>0.4</v>
      </c>
      <c r="BQ12" s="15">
        <f t="shared" si="35"/>
        <v>9.1883</v>
      </c>
      <c r="BR12" s="16">
        <f t="shared" si="36"/>
        <v>9.5815</v>
      </c>
      <c r="BS12" s="18">
        <f t="shared" si="37"/>
        <v>0</v>
      </c>
      <c r="BT12" s="45">
        <f>'TMDL#1 vs Limnotech Alt nopt'!BJ12</f>
        <v>0.03039999999999843</v>
      </c>
      <c r="BU12" s="47">
        <f t="shared" si="38"/>
        <v>9.611899999999999</v>
      </c>
      <c r="BV12" s="50">
        <f t="shared" si="39"/>
        <v>0.4</v>
      </c>
      <c r="BW12" s="15">
        <f t="shared" si="40"/>
        <v>9.1767</v>
      </c>
      <c r="BX12" s="16">
        <f t="shared" si="41"/>
        <v>9.5588</v>
      </c>
      <c r="BY12" s="18">
        <f t="shared" si="42"/>
        <v>0</v>
      </c>
      <c r="BZ12" s="45">
        <f>'TMDL#1 vs Limnotech Alt nopt'!BM12</f>
        <v>0.03529999999999944</v>
      </c>
      <c r="CA12" s="47">
        <f t="shared" si="43"/>
        <v>9.5941</v>
      </c>
      <c r="CB12" s="50">
        <f t="shared" si="44"/>
        <v>0.4</v>
      </c>
      <c r="CC12" s="15">
        <f t="shared" si="45"/>
        <v>9.2956</v>
      </c>
      <c r="CD12" s="16">
        <f t="shared" si="46"/>
        <v>9.7032</v>
      </c>
      <c r="CE12" s="18">
        <f t="shared" si="47"/>
        <v>0</v>
      </c>
      <c r="CF12" s="45">
        <f>'TMDL#1 vs Limnotech Alt nopt'!BP12</f>
        <v>0.043400000000000105</v>
      </c>
      <c r="CG12" s="47">
        <f t="shared" si="48"/>
        <v>9.7466</v>
      </c>
      <c r="CH12" s="50">
        <f t="shared" si="49"/>
        <v>0.5</v>
      </c>
      <c r="CI12" s="15">
        <f t="shared" si="50"/>
        <v>9.4419</v>
      </c>
      <c r="CJ12" s="16">
        <f t="shared" si="51"/>
        <v>9.8674</v>
      </c>
      <c r="CK12" s="18">
        <f t="shared" si="52"/>
        <v>0</v>
      </c>
      <c r="CL12" s="45">
        <f>'TMDL#1 vs Limnotech Alt nopt'!BS12</f>
        <v>0.04299999999999926</v>
      </c>
      <c r="CM12" s="47">
        <f t="shared" si="53"/>
        <v>9.9104</v>
      </c>
      <c r="CN12" s="50">
        <f t="shared" si="54"/>
        <v>0.5</v>
      </c>
      <c r="CO12" s="15">
        <f t="shared" si="55"/>
        <v>9.5998</v>
      </c>
      <c r="CP12" s="16">
        <f t="shared" si="56"/>
        <v>9.7873</v>
      </c>
      <c r="CQ12" s="18">
        <f t="shared" si="57"/>
        <v>0</v>
      </c>
      <c r="CR12" s="45">
        <f>'TMDL#1 vs Limnotech Alt nopt'!BX12</f>
        <v>0.03389999999999915</v>
      </c>
      <c r="CS12" s="47">
        <f t="shared" si="58"/>
        <v>9.8212</v>
      </c>
      <c r="CT12" s="50">
        <f t="shared" si="59"/>
        <v>0.2</v>
      </c>
      <c r="CU12" s="15">
        <f t="shared" si="60"/>
        <v>10.012</v>
      </c>
      <c r="CV12" s="16">
        <f t="shared" si="61"/>
        <v>10.1</v>
      </c>
      <c r="CW12" s="18">
        <f t="shared" si="62"/>
        <v>0</v>
      </c>
      <c r="CX12" s="45">
        <f>'TMDL#1 vs Limnotech Alt nopt'!CA12</f>
        <v>0.02400000000000091</v>
      </c>
      <c r="CY12" s="47">
        <f t="shared" si="63"/>
        <v>10.124</v>
      </c>
      <c r="CZ12" s="50">
        <f t="shared" si="64"/>
        <v>0.1</v>
      </c>
      <c r="DA12" s="15">
        <f t="shared" si="65"/>
        <v>10.515</v>
      </c>
      <c r="DB12" s="16">
        <f t="shared" si="66"/>
        <v>10.555</v>
      </c>
      <c r="DC12" s="18">
        <f t="shared" si="67"/>
        <v>0</v>
      </c>
      <c r="DD12" s="45">
        <f>'TMDL#1 vs Limnotech Alt nopt'!CD12</f>
        <v>0.012000000000000455</v>
      </c>
      <c r="DE12" s="47">
        <f t="shared" si="68"/>
        <v>10.567</v>
      </c>
      <c r="DF12" s="50">
        <f t="shared" si="69"/>
        <v>0.1</v>
      </c>
      <c r="DG12" s="15">
        <f t="shared" si="70"/>
        <v>10.691</v>
      </c>
      <c r="DH12" s="16">
        <f t="shared" si="71"/>
        <v>10.898</v>
      </c>
      <c r="DI12" s="18">
        <v>0</v>
      </c>
      <c r="DJ12" s="15">
        <f t="shared" si="72"/>
        <v>10.818</v>
      </c>
      <c r="DK12" s="16">
        <f t="shared" si="73"/>
        <v>10.78</v>
      </c>
      <c r="DL12" s="18">
        <v>0</v>
      </c>
      <c r="DM12" s="15">
        <f t="shared" si="74"/>
        <v>11.426</v>
      </c>
      <c r="DN12" s="16">
        <f t="shared" si="75"/>
        <v>11.478</v>
      </c>
      <c r="DO12" s="18">
        <v>0</v>
      </c>
      <c r="DP12" s="15">
        <f t="shared" si="76"/>
        <v>11.497</v>
      </c>
      <c r="DQ12" s="16">
        <f t="shared" si="77"/>
        <v>11.585</v>
      </c>
      <c r="DR12" s="18">
        <v>0</v>
      </c>
    </row>
    <row r="13" spans="2:122" ht="15">
      <c r="B13">
        <v>161</v>
      </c>
      <c r="C13">
        <v>9.8683</v>
      </c>
      <c r="D13">
        <v>9.9384</v>
      </c>
      <c r="E13">
        <v>9.5185</v>
      </c>
      <c r="F13">
        <v>9.5747</v>
      </c>
      <c r="G13">
        <v>9.5469</v>
      </c>
      <c r="H13">
        <v>9.6767</v>
      </c>
      <c r="I13">
        <v>9.8445</v>
      </c>
      <c r="J13">
        <v>9.7718</v>
      </c>
      <c r="K13">
        <v>10.102</v>
      </c>
      <c r="L13">
        <v>10.542</v>
      </c>
      <c r="M13">
        <v>10.875</v>
      </c>
      <c r="N13">
        <v>10.766</v>
      </c>
      <c r="O13">
        <v>11.475</v>
      </c>
      <c r="P13">
        <v>11.569</v>
      </c>
      <c r="R13">
        <v>161</v>
      </c>
      <c r="S13">
        <v>9.5607</v>
      </c>
      <c r="T13">
        <v>9.5058</v>
      </c>
      <c r="U13">
        <v>9.1603</v>
      </c>
      <c r="V13">
        <v>9.1943</v>
      </c>
      <c r="W13">
        <v>9.1859</v>
      </c>
      <c r="X13">
        <v>9.297</v>
      </c>
      <c r="Y13">
        <v>9.446</v>
      </c>
      <c r="Z13">
        <v>9.5962</v>
      </c>
      <c r="AA13">
        <v>10.021</v>
      </c>
      <c r="AB13">
        <v>10.516</v>
      </c>
      <c r="AC13">
        <v>10.686</v>
      </c>
      <c r="AD13">
        <v>10.829</v>
      </c>
      <c r="AE13">
        <v>11.429</v>
      </c>
      <c r="AF13">
        <v>11.488</v>
      </c>
      <c r="AG13" s="2"/>
      <c r="AH13">
        <v>161</v>
      </c>
      <c r="AI13" s="5">
        <f t="shared" si="6"/>
        <v>-0.307599999999999</v>
      </c>
      <c r="AJ13" s="5">
        <f t="shared" si="7"/>
        <v>-0.432599999999999</v>
      </c>
      <c r="AK13" s="5">
        <f t="shared" si="8"/>
        <v>-0.3582000000000001</v>
      </c>
      <c r="AL13" s="5">
        <f t="shared" si="9"/>
        <v>-0.38039999999999985</v>
      </c>
      <c r="AM13" s="5">
        <f t="shared" si="10"/>
        <v>-0.36100000000000065</v>
      </c>
      <c r="AN13" s="5">
        <f t="shared" si="11"/>
        <v>-0.3796999999999997</v>
      </c>
      <c r="AO13" s="5">
        <f t="shared" si="12"/>
        <v>-0.3985000000000003</v>
      </c>
      <c r="AP13" s="5">
        <f t="shared" si="13"/>
        <v>-0.1756000000000011</v>
      </c>
      <c r="AQ13" s="5">
        <f t="shared" si="14"/>
        <v>-0.08099999999999952</v>
      </c>
      <c r="AR13" s="5">
        <f t="shared" si="15"/>
        <v>-0.0259999999999998</v>
      </c>
      <c r="AS13" s="5">
        <f t="shared" si="16"/>
        <v>-0.18900000000000006</v>
      </c>
      <c r="AT13" s="5">
        <f t="shared" si="17"/>
        <v>0.06300000000000061</v>
      </c>
      <c r="AU13" s="5">
        <f t="shared" si="18"/>
        <v>-0.045999999999999375</v>
      </c>
      <c r="AV13" s="5">
        <f t="shared" si="19"/>
        <v>-0.0810000000000013</v>
      </c>
      <c r="AX13" s="8">
        <v>161</v>
      </c>
      <c r="AY13" s="15">
        <f t="shared" si="20"/>
        <v>9.5607</v>
      </c>
      <c r="AZ13" s="16">
        <f t="shared" si="21"/>
        <v>9.8683</v>
      </c>
      <c r="BA13" s="34">
        <f t="shared" si="22"/>
        <v>0</v>
      </c>
      <c r="BB13" s="45">
        <f>'TMDL#1 vs Limnotech Alt nopt'!BA13</f>
        <v>0.009299999999999642</v>
      </c>
      <c r="BC13" s="47">
        <f t="shared" si="23"/>
        <v>9.8776</v>
      </c>
      <c r="BD13" s="50">
        <f t="shared" si="24"/>
        <v>0.3</v>
      </c>
      <c r="BE13" s="15">
        <f t="shared" si="25"/>
        <v>9.5058</v>
      </c>
      <c r="BF13" s="16">
        <f t="shared" si="26"/>
        <v>9.9384</v>
      </c>
      <c r="BG13" s="34">
        <f t="shared" si="27"/>
        <v>0</v>
      </c>
      <c r="BH13" s="45">
        <f>'TMDL#1 vs Limnotech Alt nopt'!BD13</f>
        <v>0.027599999999999625</v>
      </c>
      <c r="BI13" s="47">
        <f t="shared" si="28"/>
        <v>9.966</v>
      </c>
      <c r="BJ13" s="50">
        <f t="shared" si="29"/>
        <v>0.5</v>
      </c>
      <c r="BK13" s="15">
        <f t="shared" si="30"/>
        <v>9.1603</v>
      </c>
      <c r="BL13" s="16">
        <f t="shared" si="31"/>
        <v>9.5185</v>
      </c>
      <c r="BM13" s="18">
        <f t="shared" si="32"/>
        <v>0</v>
      </c>
      <c r="BN13" s="45">
        <f>'TMDL#1 vs Limnotech Alt nopt'!BG13</f>
        <v>0.02170000000000094</v>
      </c>
      <c r="BO13" s="47">
        <f t="shared" si="33"/>
        <v>9.5402</v>
      </c>
      <c r="BP13" s="50">
        <f t="shared" si="34"/>
        <v>0.4</v>
      </c>
      <c r="BQ13" s="15">
        <f t="shared" si="35"/>
        <v>9.1943</v>
      </c>
      <c r="BR13" s="16">
        <f t="shared" si="36"/>
        <v>9.5747</v>
      </c>
      <c r="BS13" s="18">
        <f t="shared" si="37"/>
        <v>0</v>
      </c>
      <c r="BT13" s="45">
        <f>'TMDL#1 vs Limnotech Alt nopt'!BJ13</f>
        <v>0.03080000000000105</v>
      </c>
      <c r="BU13" s="47">
        <f t="shared" si="38"/>
        <v>9.605500000000001</v>
      </c>
      <c r="BV13" s="50">
        <f t="shared" si="39"/>
        <v>0.4</v>
      </c>
      <c r="BW13" s="15">
        <f t="shared" si="40"/>
        <v>9.1859</v>
      </c>
      <c r="BX13" s="16">
        <f t="shared" si="41"/>
        <v>9.5469</v>
      </c>
      <c r="BY13" s="18">
        <f t="shared" si="42"/>
        <v>0</v>
      </c>
      <c r="BZ13" s="45">
        <f>'TMDL#1 vs Limnotech Alt nopt'!BM13</f>
        <v>0.034900000000000375</v>
      </c>
      <c r="CA13" s="47">
        <f t="shared" si="43"/>
        <v>9.581800000000001</v>
      </c>
      <c r="CB13" s="50">
        <f t="shared" si="44"/>
        <v>0.4</v>
      </c>
      <c r="CC13" s="15">
        <f t="shared" si="45"/>
        <v>9.297</v>
      </c>
      <c r="CD13" s="16">
        <f t="shared" si="46"/>
        <v>9.6767</v>
      </c>
      <c r="CE13" s="18">
        <f t="shared" si="47"/>
        <v>0</v>
      </c>
      <c r="CF13" s="45">
        <f>'TMDL#1 vs Limnotech Alt nopt'!BP13</f>
        <v>0.04240000000000066</v>
      </c>
      <c r="CG13" s="47">
        <f t="shared" si="48"/>
        <v>9.719100000000001</v>
      </c>
      <c r="CH13" s="50">
        <f t="shared" si="49"/>
        <v>0.4</v>
      </c>
      <c r="CI13" s="15">
        <f t="shared" si="50"/>
        <v>9.446</v>
      </c>
      <c r="CJ13" s="16">
        <f t="shared" si="51"/>
        <v>9.8445</v>
      </c>
      <c r="CK13" s="18">
        <f t="shared" si="52"/>
        <v>0</v>
      </c>
      <c r="CL13" s="45">
        <f>'TMDL#1 vs Limnotech Alt nopt'!BS13</f>
        <v>0.04249999999999865</v>
      </c>
      <c r="CM13" s="47">
        <f t="shared" si="53"/>
        <v>9.886999999999999</v>
      </c>
      <c r="CN13" s="50">
        <f t="shared" si="54"/>
        <v>0.4</v>
      </c>
      <c r="CO13" s="15">
        <f t="shared" si="55"/>
        <v>9.5962</v>
      </c>
      <c r="CP13" s="16">
        <f t="shared" si="56"/>
        <v>9.7718</v>
      </c>
      <c r="CQ13" s="18">
        <f t="shared" si="57"/>
        <v>0</v>
      </c>
      <c r="CR13" s="45">
        <f>'TMDL#1 vs Limnotech Alt nopt'!BX13</f>
        <v>0.03309999999999924</v>
      </c>
      <c r="CS13" s="47">
        <f t="shared" si="58"/>
        <v>9.8049</v>
      </c>
      <c r="CT13" s="50">
        <f t="shared" si="59"/>
        <v>0.2</v>
      </c>
      <c r="CU13" s="15">
        <f t="shared" si="60"/>
        <v>10.021</v>
      </c>
      <c r="CV13" s="16">
        <f t="shared" si="61"/>
        <v>10.102</v>
      </c>
      <c r="CW13" s="18">
        <f t="shared" si="62"/>
        <v>0</v>
      </c>
      <c r="CX13" s="45">
        <f>'TMDL#1 vs Limnotech Alt nopt'!CA13</f>
        <v>0.025000000000000355</v>
      </c>
      <c r="CY13" s="47">
        <f t="shared" si="63"/>
        <v>10.127</v>
      </c>
      <c r="CZ13" s="50">
        <f t="shared" si="64"/>
        <v>0.1</v>
      </c>
      <c r="DA13" s="15">
        <f t="shared" si="65"/>
        <v>10.516</v>
      </c>
      <c r="DB13" s="16">
        <f t="shared" si="66"/>
        <v>10.542</v>
      </c>
      <c r="DC13" s="18">
        <f t="shared" si="67"/>
        <v>0</v>
      </c>
      <c r="DD13" s="45">
        <f>'TMDL#1 vs Limnotech Alt nopt'!CD13</f>
        <v>0.012000000000000455</v>
      </c>
      <c r="DE13" s="47">
        <f t="shared" si="68"/>
        <v>10.554</v>
      </c>
      <c r="DF13" s="50">
        <f t="shared" si="69"/>
        <v>0</v>
      </c>
      <c r="DG13" s="15">
        <f t="shared" si="70"/>
        <v>10.686</v>
      </c>
      <c r="DH13" s="16">
        <f t="shared" si="71"/>
        <v>10.875</v>
      </c>
      <c r="DI13" s="18">
        <v>0</v>
      </c>
      <c r="DJ13" s="15">
        <f t="shared" si="72"/>
        <v>10.829</v>
      </c>
      <c r="DK13" s="16">
        <f t="shared" si="73"/>
        <v>10.766</v>
      </c>
      <c r="DL13" s="18">
        <v>0</v>
      </c>
      <c r="DM13" s="15">
        <f t="shared" si="74"/>
        <v>11.429</v>
      </c>
      <c r="DN13" s="16">
        <f t="shared" si="75"/>
        <v>11.475</v>
      </c>
      <c r="DO13" s="18">
        <v>0</v>
      </c>
      <c r="DP13" s="15">
        <f t="shared" si="76"/>
        <v>11.488</v>
      </c>
      <c r="DQ13" s="16">
        <f t="shared" si="77"/>
        <v>11.569</v>
      </c>
      <c r="DR13" s="18">
        <v>0</v>
      </c>
    </row>
    <row r="14" spans="2:122" ht="15">
      <c r="B14">
        <v>162</v>
      </c>
      <c r="C14">
        <v>9.8907</v>
      </c>
      <c r="D14">
        <v>10.005</v>
      </c>
      <c r="E14">
        <v>9.5252</v>
      </c>
      <c r="F14">
        <v>9.5861</v>
      </c>
      <c r="G14">
        <v>9.5281</v>
      </c>
      <c r="H14">
        <v>9.6133</v>
      </c>
      <c r="I14">
        <v>9.7919</v>
      </c>
      <c r="J14">
        <v>9.7361</v>
      </c>
      <c r="K14">
        <v>10.118</v>
      </c>
      <c r="L14">
        <v>10.574</v>
      </c>
      <c r="M14">
        <v>10.826</v>
      </c>
      <c r="N14">
        <v>10.733</v>
      </c>
      <c r="O14">
        <v>11.463</v>
      </c>
      <c r="P14">
        <v>11.568</v>
      </c>
      <c r="R14">
        <v>162</v>
      </c>
      <c r="S14">
        <v>9.5576</v>
      </c>
      <c r="T14">
        <v>9.5499</v>
      </c>
      <c r="U14">
        <v>9.1612</v>
      </c>
      <c r="V14">
        <v>9.1823</v>
      </c>
      <c r="W14">
        <v>9.1767</v>
      </c>
      <c r="X14">
        <v>9.2571</v>
      </c>
      <c r="Y14">
        <v>9.4118</v>
      </c>
      <c r="Z14">
        <v>9.5798</v>
      </c>
      <c r="AA14">
        <v>10.037</v>
      </c>
      <c r="AB14">
        <v>10.546</v>
      </c>
      <c r="AC14">
        <v>10.667</v>
      </c>
      <c r="AD14">
        <v>10.823</v>
      </c>
      <c r="AE14">
        <v>11.426</v>
      </c>
      <c r="AF14">
        <v>11.494</v>
      </c>
      <c r="AG14" s="2"/>
      <c r="AH14">
        <v>162</v>
      </c>
      <c r="AI14" s="5">
        <f t="shared" si="6"/>
        <v>-0.33309999999999995</v>
      </c>
      <c r="AJ14" s="5">
        <f t="shared" si="7"/>
        <v>-0.4551000000000016</v>
      </c>
      <c r="AK14" s="5">
        <f t="shared" si="8"/>
        <v>-0.36400000000000077</v>
      </c>
      <c r="AL14" s="5">
        <f t="shared" si="9"/>
        <v>-0.4038000000000004</v>
      </c>
      <c r="AM14" s="5">
        <f t="shared" si="10"/>
        <v>-0.35139999999999993</v>
      </c>
      <c r="AN14" s="5">
        <f t="shared" si="11"/>
        <v>-0.3562000000000012</v>
      </c>
      <c r="AO14" s="5">
        <f t="shared" si="12"/>
        <v>-0.38010000000000055</v>
      </c>
      <c r="AP14" s="5">
        <f t="shared" si="13"/>
        <v>-0.15629999999999988</v>
      </c>
      <c r="AQ14" s="5">
        <f t="shared" si="14"/>
        <v>-0.08099999999999952</v>
      </c>
      <c r="AR14" s="5">
        <f t="shared" si="15"/>
        <v>-0.02800000000000047</v>
      </c>
      <c r="AS14" s="5">
        <f t="shared" si="16"/>
        <v>-0.1590000000000007</v>
      </c>
      <c r="AT14" s="5">
        <f t="shared" si="17"/>
        <v>0.08999999999999986</v>
      </c>
      <c r="AU14" s="5">
        <f t="shared" si="18"/>
        <v>-0.036999999999999034</v>
      </c>
      <c r="AV14" s="5">
        <f t="shared" si="19"/>
        <v>-0.07399999999999984</v>
      </c>
      <c r="AX14" s="8">
        <v>162</v>
      </c>
      <c r="AY14" s="15">
        <f t="shared" si="20"/>
        <v>9.5576</v>
      </c>
      <c r="AZ14" s="16">
        <f t="shared" si="21"/>
        <v>9.8907</v>
      </c>
      <c r="BA14" s="34">
        <f t="shared" si="22"/>
        <v>0</v>
      </c>
      <c r="BB14" s="45">
        <f>'TMDL#1 vs Limnotech Alt nopt'!BA14</f>
        <v>0.018599999999999284</v>
      </c>
      <c r="BC14" s="47">
        <f t="shared" si="23"/>
        <v>9.9093</v>
      </c>
      <c r="BD14" s="50">
        <f t="shared" si="24"/>
        <v>0.4</v>
      </c>
      <c r="BE14" s="15">
        <f t="shared" si="25"/>
        <v>9.5499</v>
      </c>
      <c r="BF14" s="16">
        <f t="shared" si="26"/>
        <v>10.005</v>
      </c>
      <c r="BG14" s="34">
        <f t="shared" si="27"/>
        <v>0</v>
      </c>
      <c r="BH14" s="45">
        <f>'TMDL#1 vs Limnotech Alt nopt'!BD14</f>
        <v>0.033500000000000085</v>
      </c>
      <c r="BI14" s="47">
        <f t="shared" si="28"/>
        <v>10.0385</v>
      </c>
      <c r="BJ14" s="50">
        <f t="shared" si="29"/>
        <v>0.5</v>
      </c>
      <c r="BK14" s="15">
        <f t="shared" si="30"/>
        <v>9.1612</v>
      </c>
      <c r="BL14" s="16">
        <f t="shared" si="31"/>
        <v>9.5252</v>
      </c>
      <c r="BM14" s="18">
        <f t="shared" si="32"/>
        <v>0</v>
      </c>
      <c r="BN14" s="45">
        <f>'TMDL#1 vs Limnotech Alt nopt'!BG14</f>
        <v>0.023200000000000998</v>
      </c>
      <c r="BO14" s="47">
        <f t="shared" si="33"/>
        <v>9.5484</v>
      </c>
      <c r="BP14" s="50">
        <f t="shared" si="34"/>
        <v>0.4</v>
      </c>
      <c r="BQ14" s="15">
        <f t="shared" si="35"/>
        <v>9.1823</v>
      </c>
      <c r="BR14" s="16">
        <f t="shared" si="36"/>
        <v>9.5861</v>
      </c>
      <c r="BS14" s="18">
        <f t="shared" si="37"/>
        <v>0</v>
      </c>
      <c r="BT14" s="45">
        <f>'TMDL#1 vs Limnotech Alt nopt'!BJ14</f>
        <v>0.02970000000000006</v>
      </c>
      <c r="BU14" s="47">
        <f t="shared" si="38"/>
        <v>9.6158</v>
      </c>
      <c r="BV14" s="50">
        <f t="shared" si="39"/>
        <v>0.4</v>
      </c>
      <c r="BW14" s="15">
        <f t="shared" si="40"/>
        <v>9.1767</v>
      </c>
      <c r="BX14" s="16">
        <f t="shared" si="41"/>
        <v>9.5281</v>
      </c>
      <c r="BY14" s="18">
        <f t="shared" si="42"/>
        <v>0</v>
      </c>
      <c r="BZ14" s="45">
        <f>'TMDL#1 vs Limnotech Alt nopt'!BM14</f>
        <v>0.03420000000000023</v>
      </c>
      <c r="CA14" s="47">
        <f t="shared" si="43"/>
        <v>9.5623</v>
      </c>
      <c r="CB14" s="50">
        <f t="shared" si="44"/>
        <v>0.4</v>
      </c>
      <c r="CC14" s="15">
        <f t="shared" si="45"/>
        <v>9.2571</v>
      </c>
      <c r="CD14" s="16">
        <f t="shared" si="46"/>
        <v>9.6133</v>
      </c>
      <c r="CE14" s="18">
        <f t="shared" si="47"/>
        <v>0</v>
      </c>
      <c r="CF14" s="45">
        <f>'TMDL#1 vs Limnotech Alt nopt'!BP14</f>
        <v>0.03990000000000116</v>
      </c>
      <c r="CG14" s="47">
        <f t="shared" si="48"/>
        <v>9.653200000000002</v>
      </c>
      <c r="CH14" s="50">
        <f t="shared" si="49"/>
        <v>0.4</v>
      </c>
      <c r="CI14" s="15">
        <f t="shared" si="50"/>
        <v>9.4118</v>
      </c>
      <c r="CJ14" s="16">
        <f t="shared" si="51"/>
        <v>9.7919</v>
      </c>
      <c r="CK14" s="18">
        <f t="shared" si="52"/>
        <v>0</v>
      </c>
      <c r="CL14" s="45">
        <f>'TMDL#1 vs Limnotech Alt nopt'!BS14</f>
        <v>0.040300000000000225</v>
      </c>
      <c r="CM14" s="47">
        <f t="shared" si="53"/>
        <v>9.8322</v>
      </c>
      <c r="CN14" s="50">
        <f t="shared" si="54"/>
        <v>0.4</v>
      </c>
      <c r="CO14" s="15">
        <f t="shared" si="55"/>
        <v>9.5798</v>
      </c>
      <c r="CP14" s="16">
        <f t="shared" si="56"/>
        <v>9.7361</v>
      </c>
      <c r="CQ14" s="18">
        <f t="shared" si="57"/>
        <v>0</v>
      </c>
      <c r="CR14" s="45">
        <f>'TMDL#1 vs Limnotech Alt nopt'!BX14</f>
        <v>0.0326999999999984</v>
      </c>
      <c r="CS14" s="47">
        <f t="shared" si="58"/>
        <v>9.768799999999999</v>
      </c>
      <c r="CT14" s="50">
        <f t="shared" si="59"/>
        <v>0.2</v>
      </c>
      <c r="CU14" s="15">
        <f t="shared" si="60"/>
        <v>10.037</v>
      </c>
      <c r="CV14" s="16">
        <f t="shared" si="61"/>
        <v>10.118</v>
      </c>
      <c r="CW14" s="18">
        <f t="shared" si="62"/>
        <v>0</v>
      </c>
      <c r="CX14" s="45">
        <f>'TMDL#1 vs Limnotech Alt nopt'!CA14</f>
        <v>0.0259999999999998</v>
      </c>
      <c r="CY14" s="47">
        <f t="shared" si="63"/>
        <v>10.144</v>
      </c>
      <c r="CZ14" s="50">
        <f t="shared" si="64"/>
        <v>0.1</v>
      </c>
      <c r="DA14" s="15">
        <f t="shared" si="65"/>
        <v>10.546</v>
      </c>
      <c r="DB14" s="16">
        <f t="shared" si="66"/>
        <v>10.574</v>
      </c>
      <c r="DC14" s="18">
        <f t="shared" si="67"/>
        <v>0</v>
      </c>
      <c r="DD14" s="45">
        <f>'TMDL#1 vs Limnotech Alt nopt'!CD14</f>
        <v>0.014999999999998792</v>
      </c>
      <c r="DE14" s="47">
        <f t="shared" si="68"/>
        <v>10.588999999999999</v>
      </c>
      <c r="DF14" s="50">
        <f t="shared" si="69"/>
        <v>0</v>
      </c>
      <c r="DG14" s="15">
        <f t="shared" si="70"/>
        <v>10.667</v>
      </c>
      <c r="DH14" s="16">
        <f t="shared" si="71"/>
        <v>10.826</v>
      </c>
      <c r="DI14" s="18">
        <v>0</v>
      </c>
      <c r="DJ14" s="15">
        <f t="shared" si="72"/>
        <v>10.823</v>
      </c>
      <c r="DK14" s="16">
        <f t="shared" si="73"/>
        <v>10.733</v>
      </c>
      <c r="DL14" s="18">
        <v>0</v>
      </c>
      <c r="DM14" s="15">
        <f t="shared" si="74"/>
        <v>11.426</v>
      </c>
      <c r="DN14" s="16">
        <f t="shared" si="75"/>
        <v>11.463</v>
      </c>
      <c r="DO14" s="18">
        <v>0</v>
      </c>
      <c r="DP14" s="15">
        <f t="shared" si="76"/>
        <v>11.494</v>
      </c>
      <c r="DQ14" s="16">
        <f t="shared" si="77"/>
        <v>11.568</v>
      </c>
      <c r="DR14" s="18">
        <v>0</v>
      </c>
    </row>
    <row r="15" spans="2:122" ht="15">
      <c r="B15">
        <v>163</v>
      </c>
      <c r="C15">
        <v>9.9609</v>
      </c>
      <c r="D15">
        <v>10.056</v>
      </c>
      <c r="E15">
        <v>9.5568</v>
      </c>
      <c r="F15">
        <v>9.6305</v>
      </c>
      <c r="G15">
        <v>9.5314</v>
      </c>
      <c r="H15">
        <v>9.5214</v>
      </c>
      <c r="I15">
        <v>9.7283</v>
      </c>
      <c r="J15">
        <v>9.7242</v>
      </c>
      <c r="K15">
        <v>10.115</v>
      </c>
      <c r="L15">
        <v>10.604</v>
      </c>
      <c r="M15">
        <v>10.803</v>
      </c>
      <c r="N15">
        <v>10.701</v>
      </c>
      <c r="O15">
        <v>11.445</v>
      </c>
      <c r="P15">
        <v>11.558</v>
      </c>
      <c r="R15">
        <v>163</v>
      </c>
      <c r="S15">
        <v>9.5848</v>
      </c>
      <c r="T15">
        <v>9.5886</v>
      </c>
      <c r="U15">
        <v>9.1771</v>
      </c>
      <c r="V15">
        <v>9.1722</v>
      </c>
      <c r="W15">
        <v>9.1674</v>
      </c>
      <c r="X15">
        <v>9.1798</v>
      </c>
      <c r="Y15">
        <v>9.3099</v>
      </c>
      <c r="Z15">
        <v>9.5229</v>
      </c>
      <c r="AA15">
        <v>10.011</v>
      </c>
      <c r="AB15">
        <v>10.565</v>
      </c>
      <c r="AC15">
        <v>10.657</v>
      </c>
      <c r="AD15">
        <v>10.81</v>
      </c>
      <c r="AE15">
        <v>11.423</v>
      </c>
      <c r="AF15">
        <v>11.491</v>
      </c>
      <c r="AG15" s="2"/>
      <c r="AH15">
        <v>163</v>
      </c>
      <c r="AI15" s="5">
        <f t="shared" si="6"/>
        <v>-0.376100000000001</v>
      </c>
      <c r="AJ15" s="5">
        <f t="shared" si="7"/>
        <v>-0.4673999999999996</v>
      </c>
      <c r="AK15" s="5">
        <f t="shared" si="8"/>
        <v>-0.3797000000000015</v>
      </c>
      <c r="AL15" s="5">
        <f t="shared" si="9"/>
        <v>-0.4582999999999995</v>
      </c>
      <c r="AM15" s="5">
        <f t="shared" si="10"/>
        <v>-0.363999999999999</v>
      </c>
      <c r="AN15" s="5">
        <f t="shared" si="11"/>
        <v>-0.3415999999999997</v>
      </c>
      <c r="AO15" s="5">
        <f t="shared" si="12"/>
        <v>-0.4184000000000001</v>
      </c>
      <c r="AP15" s="5">
        <f t="shared" si="13"/>
        <v>-0.2012999999999998</v>
      </c>
      <c r="AQ15" s="5">
        <f t="shared" si="14"/>
        <v>-0.10400000000000098</v>
      </c>
      <c r="AR15" s="5">
        <f t="shared" si="15"/>
        <v>-0.0389999999999997</v>
      </c>
      <c r="AS15" s="5">
        <f t="shared" si="16"/>
        <v>-0.1460000000000008</v>
      </c>
      <c r="AT15" s="5">
        <f t="shared" si="17"/>
        <v>0.10899999999999999</v>
      </c>
      <c r="AU15" s="5">
        <f t="shared" si="18"/>
        <v>-0.02200000000000024</v>
      </c>
      <c r="AV15" s="5">
        <f t="shared" si="19"/>
        <v>-0.06700000000000017</v>
      </c>
      <c r="AX15" s="8">
        <v>163</v>
      </c>
      <c r="AY15" s="15">
        <f t="shared" si="20"/>
        <v>9.5848</v>
      </c>
      <c r="AZ15" s="16">
        <f t="shared" si="21"/>
        <v>9.9609</v>
      </c>
      <c r="BA15" s="34">
        <f t="shared" si="22"/>
        <v>0</v>
      </c>
      <c r="BB15" s="45">
        <f>'TMDL#1 vs Limnotech Alt nopt'!BA15</f>
        <v>0.01869999999999905</v>
      </c>
      <c r="BC15" s="47">
        <f t="shared" si="23"/>
        <v>9.9796</v>
      </c>
      <c r="BD15" s="50">
        <f t="shared" si="24"/>
        <v>0.4</v>
      </c>
      <c r="BE15" s="15">
        <f t="shared" si="25"/>
        <v>9.5886</v>
      </c>
      <c r="BF15" s="16">
        <f t="shared" si="26"/>
        <v>10.056</v>
      </c>
      <c r="BG15" s="34">
        <f t="shared" si="27"/>
        <v>0</v>
      </c>
      <c r="BH15" s="45">
        <f>'TMDL#1 vs Limnotech Alt nopt'!BD15</f>
        <v>0.025000000000000355</v>
      </c>
      <c r="BI15" s="47">
        <f t="shared" si="28"/>
        <v>10.081</v>
      </c>
      <c r="BJ15" s="50">
        <f t="shared" si="29"/>
        <v>0.5</v>
      </c>
      <c r="BK15" s="15">
        <f t="shared" si="30"/>
        <v>9.1771</v>
      </c>
      <c r="BL15" s="16">
        <f t="shared" si="31"/>
        <v>9.5568</v>
      </c>
      <c r="BM15" s="18">
        <f t="shared" si="32"/>
        <v>0</v>
      </c>
      <c r="BN15" s="45">
        <f>'TMDL#1 vs Limnotech Alt nopt'!BG15</f>
        <v>0.025900000000000034</v>
      </c>
      <c r="BO15" s="47">
        <f t="shared" si="33"/>
        <v>9.5827</v>
      </c>
      <c r="BP15" s="50">
        <f t="shared" si="34"/>
        <v>0.4</v>
      </c>
      <c r="BQ15" s="15">
        <f t="shared" si="35"/>
        <v>9.1722</v>
      </c>
      <c r="BR15" s="16">
        <f t="shared" si="36"/>
        <v>9.6305</v>
      </c>
      <c r="BS15" s="18">
        <f t="shared" si="37"/>
        <v>0</v>
      </c>
      <c r="BT15" s="45">
        <f>'TMDL#1 vs Limnotech Alt nopt'!BJ15</f>
        <v>0.028900000000000148</v>
      </c>
      <c r="BU15" s="47">
        <f t="shared" si="38"/>
        <v>9.6594</v>
      </c>
      <c r="BV15" s="50">
        <f t="shared" si="39"/>
        <v>0.5</v>
      </c>
      <c r="BW15" s="15">
        <f t="shared" si="40"/>
        <v>9.1674</v>
      </c>
      <c r="BX15" s="16">
        <f t="shared" si="41"/>
        <v>9.5314</v>
      </c>
      <c r="BY15" s="18">
        <f t="shared" si="42"/>
        <v>0</v>
      </c>
      <c r="BZ15" s="45">
        <f>'TMDL#1 vs Limnotech Alt nopt'!BM15</f>
        <v>0.032999999999999474</v>
      </c>
      <c r="CA15" s="47">
        <f t="shared" si="43"/>
        <v>9.5644</v>
      </c>
      <c r="CB15" s="50">
        <f t="shared" si="44"/>
        <v>0.4</v>
      </c>
      <c r="CC15" s="15">
        <f t="shared" si="45"/>
        <v>9.1798</v>
      </c>
      <c r="CD15" s="16">
        <f t="shared" si="46"/>
        <v>9.5214</v>
      </c>
      <c r="CE15" s="18">
        <f t="shared" si="47"/>
        <v>0</v>
      </c>
      <c r="CF15" s="45">
        <f>'TMDL#1 vs Limnotech Alt nopt'!BP15</f>
        <v>0.03599999999999959</v>
      </c>
      <c r="CG15" s="47">
        <f t="shared" si="48"/>
        <v>9.5574</v>
      </c>
      <c r="CH15" s="50">
        <f t="shared" si="49"/>
        <v>0.4</v>
      </c>
      <c r="CI15" s="15">
        <f t="shared" si="50"/>
        <v>9.3099</v>
      </c>
      <c r="CJ15" s="16">
        <f t="shared" si="51"/>
        <v>9.7283</v>
      </c>
      <c r="CK15" s="18">
        <f t="shared" si="52"/>
        <v>0</v>
      </c>
      <c r="CL15" s="45">
        <f>'TMDL#1 vs Limnotech Alt nopt'!BS15</f>
        <v>0.03550000000000075</v>
      </c>
      <c r="CM15" s="47">
        <f t="shared" si="53"/>
        <v>9.763800000000002</v>
      </c>
      <c r="CN15" s="50">
        <f t="shared" si="54"/>
        <v>0.5</v>
      </c>
      <c r="CO15" s="15">
        <f t="shared" si="55"/>
        <v>9.5229</v>
      </c>
      <c r="CP15" s="16">
        <f t="shared" si="56"/>
        <v>9.7242</v>
      </c>
      <c r="CQ15" s="18">
        <f t="shared" si="57"/>
        <v>0</v>
      </c>
      <c r="CR15" s="45">
        <f>'TMDL#1 vs Limnotech Alt nopt'!BX15</f>
        <v>0.03190000000000026</v>
      </c>
      <c r="CS15" s="47">
        <f t="shared" si="58"/>
        <v>9.7561</v>
      </c>
      <c r="CT15" s="50">
        <f t="shared" si="59"/>
        <v>0.2</v>
      </c>
      <c r="CU15" s="15">
        <f t="shared" si="60"/>
        <v>10.011</v>
      </c>
      <c r="CV15" s="16">
        <f t="shared" si="61"/>
        <v>10.115</v>
      </c>
      <c r="CW15" s="18">
        <f t="shared" si="62"/>
        <v>0</v>
      </c>
      <c r="CX15" s="45">
        <f>'TMDL#1 vs Limnotech Alt nopt'!CA15</f>
        <v>0.025000000000000355</v>
      </c>
      <c r="CY15" s="47">
        <f t="shared" si="63"/>
        <v>10.14</v>
      </c>
      <c r="CZ15" s="50">
        <f t="shared" si="64"/>
        <v>0.1</v>
      </c>
      <c r="DA15" s="15">
        <f t="shared" si="65"/>
        <v>10.565</v>
      </c>
      <c r="DB15" s="16">
        <f t="shared" si="66"/>
        <v>10.604</v>
      </c>
      <c r="DC15" s="18">
        <f t="shared" si="67"/>
        <v>0</v>
      </c>
      <c r="DD15" s="45">
        <f>'TMDL#1 vs Limnotech Alt nopt'!CD15</f>
        <v>0.01699999999999946</v>
      </c>
      <c r="DE15" s="47">
        <f t="shared" si="68"/>
        <v>10.620999999999999</v>
      </c>
      <c r="DF15" s="50">
        <f t="shared" si="69"/>
        <v>0.1</v>
      </c>
      <c r="DG15" s="15">
        <f t="shared" si="70"/>
        <v>10.657</v>
      </c>
      <c r="DH15" s="16">
        <f t="shared" si="71"/>
        <v>10.803</v>
      </c>
      <c r="DI15" s="18">
        <v>0</v>
      </c>
      <c r="DJ15" s="15">
        <f t="shared" si="72"/>
        <v>10.81</v>
      </c>
      <c r="DK15" s="16">
        <f t="shared" si="73"/>
        <v>10.701</v>
      </c>
      <c r="DL15" s="18">
        <v>0</v>
      </c>
      <c r="DM15" s="15">
        <f t="shared" si="74"/>
        <v>11.423</v>
      </c>
      <c r="DN15" s="16">
        <f t="shared" si="75"/>
        <v>11.445</v>
      </c>
      <c r="DO15" s="18">
        <v>0</v>
      </c>
      <c r="DP15" s="15">
        <f t="shared" si="76"/>
        <v>11.491</v>
      </c>
      <c r="DQ15" s="16">
        <f t="shared" si="77"/>
        <v>11.558</v>
      </c>
      <c r="DR15" s="18">
        <v>0</v>
      </c>
    </row>
    <row r="16" spans="2:122" ht="15">
      <c r="B16">
        <v>164</v>
      </c>
      <c r="C16">
        <v>10.027</v>
      </c>
      <c r="D16">
        <v>10.079</v>
      </c>
      <c r="E16">
        <v>9.5164</v>
      </c>
      <c r="F16">
        <v>9.6241</v>
      </c>
      <c r="G16">
        <v>9.4738</v>
      </c>
      <c r="H16">
        <v>9.3694</v>
      </c>
      <c r="I16">
        <v>9.6205</v>
      </c>
      <c r="J16">
        <v>9.6621</v>
      </c>
      <c r="K16">
        <v>10.063</v>
      </c>
      <c r="L16">
        <v>10.595</v>
      </c>
      <c r="M16">
        <v>10.787</v>
      </c>
      <c r="N16">
        <v>10.664</v>
      </c>
      <c r="O16">
        <v>11.405</v>
      </c>
      <c r="P16">
        <v>11.542</v>
      </c>
      <c r="R16">
        <v>164</v>
      </c>
      <c r="S16">
        <v>9.6102</v>
      </c>
      <c r="T16">
        <v>9.5794</v>
      </c>
      <c r="U16">
        <v>9.1542</v>
      </c>
      <c r="V16">
        <v>9.1441</v>
      </c>
      <c r="W16">
        <v>9.1308</v>
      </c>
      <c r="X16">
        <v>9.0993</v>
      </c>
      <c r="Y16">
        <v>9.1967</v>
      </c>
      <c r="Z16">
        <v>9.4129</v>
      </c>
      <c r="AA16">
        <v>9.9069</v>
      </c>
      <c r="AB16">
        <v>10.553</v>
      </c>
      <c r="AC16">
        <v>10.653</v>
      </c>
      <c r="AD16">
        <v>10.799</v>
      </c>
      <c r="AE16">
        <v>11.399</v>
      </c>
      <c r="AF16">
        <v>11.478</v>
      </c>
      <c r="AG16" s="2"/>
      <c r="AH16">
        <v>164</v>
      </c>
      <c r="AI16" s="5">
        <f t="shared" si="6"/>
        <v>-0.4167999999999985</v>
      </c>
      <c r="AJ16" s="5">
        <f t="shared" si="7"/>
        <v>-0.49960000000000093</v>
      </c>
      <c r="AK16" s="5">
        <f t="shared" si="8"/>
        <v>-0.3622000000000014</v>
      </c>
      <c r="AL16" s="5">
        <f t="shared" si="9"/>
        <v>-0.4800000000000004</v>
      </c>
      <c r="AM16" s="5">
        <f t="shared" si="10"/>
        <v>-0.34299999999999997</v>
      </c>
      <c r="AN16" s="5">
        <f t="shared" si="11"/>
        <v>-0.2701000000000011</v>
      </c>
      <c r="AO16" s="5">
        <f t="shared" si="12"/>
        <v>-0.42379999999999995</v>
      </c>
      <c r="AP16" s="5">
        <f t="shared" si="13"/>
        <v>-0.2492000000000001</v>
      </c>
      <c r="AQ16" s="5">
        <f t="shared" si="14"/>
        <v>-0.15610000000000035</v>
      </c>
      <c r="AR16" s="5">
        <f t="shared" si="15"/>
        <v>-0.041999999999999815</v>
      </c>
      <c r="AS16" s="5">
        <f t="shared" si="16"/>
        <v>-0.13400000000000034</v>
      </c>
      <c r="AT16" s="5">
        <f t="shared" si="17"/>
        <v>0.1349999999999998</v>
      </c>
      <c r="AU16" s="5">
        <f t="shared" si="18"/>
        <v>-0.006000000000000227</v>
      </c>
      <c r="AV16" s="5">
        <f t="shared" si="19"/>
        <v>-0.06400000000000006</v>
      </c>
      <c r="AX16" s="8">
        <v>164</v>
      </c>
      <c r="AY16" s="15">
        <f t="shared" si="20"/>
        <v>9.6102</v>
      </c>
      <c r="AZ16" s="16">
        <f t="shared" si="21"/>
        <v>10.027</v>
      </c>
      <c r="BA16" s="34">
        <f t="shared" si="22"/>
        <v>0</v>
      </c>
      <c r="BB16" s="45">
        <f>'TMDL#1 vs Limnotech Alt nopt'!BA16</f>
        <v>0.007999999999999119</v>
      </c>
      <c r="BC16" s="47">
        <f t="shared" si="23"/>
        <v>10.034999999999998</v>
      </c>
      <c r="BD16" s="50">
        <f t="shared" si="24"/>
        <v>0.4</v>
      </c>
      <c r="BE16" s="15">
        <f t="shared" si="25"/>
        <v>9.5794</v>
      </c>
      <c r="BF16" s="16">
        <f t="shared" si="26"/>
        <v>10.079</v>
      </c>
      <c r="BG16" s="34">
        <f t="shared" si="27"/>
        <v>0</v>
      </c>
      <c r="BH16" s="45">
        <f>'TMDL#1 vs Limnotech Alt nopt'!BD16</f>
        <v>0.010999999999999233</v>
      </c>
      <c r="BI16" s="47">
        <f t="shared" si="28"/>
        <v>10.09</v>
      </c>
      <c r="BJ16" s="50">
        <f t="shared" si="29"/>
        <v>0.5</v>
      </c>
      <c r="BK16" s="15">
        <f t="shared" si="30"/>
        <v>9.1542</v>
      </c>
      <c r="BL16" s="16">
        <f t="shared" si="31"/>
        <v>9.5164</v>
      </c>
      <c r="BM16" s="18">
        <f t="shared" si="32"/>
        <v>0</v>
      </c>
      <c r="BN16" s="45">
        <f>'TMDL#1 vs Limnotech Alt nopt'!BG16</f>
        <v>0.025399999999999423</v>
      </c>
      <c r="BO16" s="47">
        <f t="shared" si="33"/>
        <v>9.5418</v>
      </c>
      <c r="BP16" s="50">
        <f t="shared" si="34"/>
        <v>0.4</v>
      </c>
      <c r="BQ16" s="15">
        <f t="shared" si="35"/>
        <v>9.1441</v>
      </c>
      <c r="BR16" s="16">
        <f t="shared" si="36"/>
        <v>9.6241</v>
      </c>
      <c r="BS16" s="18">
        <f t="shared" si="37"/>
        <v>0</v>
      </c>
      <c r="BT16" s="45">
        <f>'TMDL#1 vs Limnotech Alt nopt'!BJ16</f>
        <v>0.02620000000000111</v>
      </c>
      <c r="BU16" s="47">
        <f t="shared" si="38"/>
        <v>9.650300000000001</v>
      </c>
      <c r="BV16" s="50">
        <f t="shared" si="39"/>
        <v>0.5</v>
      </c>
      <c r="BW16" s="15">
        <f t="shared" si="40"/>
        <v>9.1308</v>
      </c>
      <c r="BX16" s="16">
        <f t="shared" si="41"/>
        <v>9.4738</v>
      </c>
      <c r="BY16" s="18">
        <f t="shared" si="42"/>
        <v>0</v>
      </c>
      <c r="BZ16" s="45">
        <f>'TMDL#1 vs Limnotech Alt nopt'!BM16</f>
        <v>0.03250000000000064</v>
      </c>
      <c r="CA16" s="47">
        <f t="shared" si="43"/>
        <v>9.506300000000001</v>
      </c>
      <c r="CB16" s="50">
        <f t="shared" si="44"/>
        <v>0.4</v>
      </c>
      <c r="CC16" s="15">
        <f t="shared" si="45"/>
        <v>9.0993</v>
      </c>
      <c r="CD16" s="16">
        <f t="shared" si="46"/>
        <v>9.3694</v>
      </c>
      <c r="CE16" s="18">
        <f t="shared" si="47"/>
        <v>0</v>
      </c>
      <c r="CF16" s="45">
        <f>'TMDL#1 vs Limnotech Alt nopt'!BP16</f>
        <v>0.034000000000000696</v>
      </c>
      <c r="CG16" s="47">
        <f t="shared" si="48"/>
        <v>9.403400000000001</v>
      </c>
      <c r="CH16" s="50">
        <f t="shared" si="49"/>
        <v>0.3</v>
      </c>
      <c r="CI16" s="15">
        <f t="shared" si="50"/>
        <v>9.1967</v>
      </c>
      <c r="CJ16" s="16">
        <f t="shared" si="51"/>
        <v>9.6205</v>
      </c>
      <c r="CK16" s="18">
        <f t="shared" si="52"/>
        <v>0</v>
      </c>
      <c r="CL16" s="45">
        <f>'TMDL#1 vs Limnotech Alt nopt'!BS16</f>
        <v>0.03149999999999942</v>
      </c>
      <c r="CM16" s="47">
        <f t="shared" si="53"/>
        <v>9.652</v>
      </c>
      <c r="CN16" s="50">
        <f t="shared" si="54"/>
        <v>0.5</v>
      </c>
      <c r="CO16" s="15">
        <f t="shared" si="55"/>
        <v>9.4129</v>
      </c>
      <c r="CP16" s="16">
        <f t="shared" si="56"/>
        <v>9.6621</v>
      </c>
      <c r="CQ16" s="18">
        <f t="shared" si="57"/>
        <v>0</v>
      </c>
      <c r="CR16" s="45">
        <f>'TMDL#1 vs Limnotech Alt nopt'!BX16</f>
        <v>0.02970000000000006</v>
      </c>
      <c r="CS16" s="47">
        <f t="shared" si="58"/>
        <v>9.6918</v>
      </c>
      <c r="CT16" s="50">
        <f t="shared" si="59"/>
        <v>0.3</v>
      </c>
      <c r="CU16" s="15">
        <f t="shared" si="60"/>
        <v>9.9069</v>
      </c>
      <c r="CV16" s="16">
        <f t="shared" si="61"/>
        <v>10.063</v>
      </c>
      <c r="CW16" s="18">
        <f t="shared" si="62"/>
        <v>0</v>
      </c>
      <c r="CX16" s="45">
        <f>'TMDL#1 vs Limnotech Alt nopt'!CA16</f>
        <v>0.023999999999999133</v>
      </c>
      <c r="CY16" s="47">
        <f t="shared" si="63"/>
        <v>10.087</v>
      </c>
      <c r="CZ16" s="50">
        <f t="shared" si="64"/>
        <v>0.2</v>
      </c>
      <c r="DA16" s="15">
        <f t="shared" si="65"/>
        <v>10.553</v>
      </c>
      <c r="DB16" s="16">
        <f t="shared" si="66"/>
        <v>10.595</v>
      </c>
      <c r="DC16" s="18">
        <f t="shared" si="67"/>
        <v>0</v>
      </c>
      <c r="DD16" s="45">
        <f>'TMDL#1 vs Limnotech Alt nopt'!CD16</f>
        <v>0.017000000000001236</v>
      </c>
      <c r="DE16" s="47">
        <f t="shared" si="68"/>
        <v>10.612000000000002</v>
      </c>
      <c r="DF16" s="50">
        <f t="shared" si="69"/>
        <v>0.1</v>
      </c>
      <c r="DG16" s="15">
        <f t="shared" si="70"/>
        <v>10.653</v>
      </c>
      <c r="DH16" s="16">
        <f t="shared" si="71"/>
        <v>10.787</v>
      </c>
      <c r="DI16" s="18">
        <v>0</v>
      </c>
      <c r="DJ16" s="15">
        <f t="shared" si="72"/>
        <v>10.799</v>
      </c>
      <c r="DK16" s="16">
        <f t="shared" si="73"/>
        <v>10.664</v>
      </c>
      <c r="DL16" s="18">
        <v>0</v>
      </c>
      <c r="DM16" s="15">
        <f t="shared" si="74"/>
        <v>11.399</v>
      </c>
      <c r="DN16" s="16">
        <f t="shared" si="75"/>
        <v>11.405</v>
      </c>
      <c r="DO16" s="18">
        <v>0</v>
      </c>
      <c r="DP16" s="15">
        <f t="shared" si="76"/>
        <v>11.478</v>
      </c>
      <c r="DQ16" s="16">
        <f t="shared" si="77"/>
        <v>11.542</v>
      </c>
      <c r="DR16" s="18">
        <v>0</v>
      </c>
    </row>
    <row r="17" spans="2:122" ht="15">
      <c r="B17">
        <v>165</v>
      </c>
      <c r="C17">
        <v>10.053</v>
      </c>
      <c r="D17">
        <v>10.1</v>
      </c>
      <c r="E17">
        <v>9.3752</v>
      </c>
      <c r="F17">
        <v>9.525</v>
      </c>
      <c r="G17">
        <v>9.3588</v>
      </c>
      <c r="H17">
        <v>9.1156</v>
      </c>
      <c r="I17">
        <v>9.5018</v>
      </c>
      <c r="J17">
        <v>9.5898</v>
      </c>
      <c r="K17">
        <v>9.9955</v>
      </c>
      <c r="L17">
        <v>10.542</v>
      </c>
      <c r="M17">
        <v>10.788</v>
      </c>
      <c r="N17">
        <v>10.639</v>
      </c>
      <c r="O17">
        <v>11.377</v>
      </c>
      <c r="P17">
        <v>11.526</v>
      </c>
      <c r="R17">
        <v>165</v>
      </c>
      <c r="S17">
        <v>9.623</v>
      </c>
      <c r="T17">
        <v>9.5654</v>
      </c>
      <c r="U17">
        <v>9.0635</v>
      </c>
      <c r="V17">
        <v>9.0867</v>
      </c>
      <c r="W17">
        <v>9.069</v>
      </c>
      <c r="X17">
        <v>8.9635</v>
      </c>
      <c r="Y17">
        <v>9.1146</v>
      </c>
      <c r="Z17">
        <v>9.3034</v>
      </c>
      <c r="AA17">
        <v>9.7655</v>
      </c>
      <c r="AB17">
        <v>10.471</v>
      </c>
      <c r="AC17">
        <v>10.648</v>
      </c>
      <c r="AD17">
        <v>10.81</v>
      </c>
      <c r="AE17">
        <v>11.392</v>
      </c>
      <c r="AF17">
        <v>11.465</v>
      </c>
      <c r="AG17" s="2"/>
      <c r="AH17">
        <v>165</v>
      </c>
      <c r="AI17" s="5">
        <f t="shared" si="6"/>
        <v>-0.4300000000000015</v>
      </c>
      <c r="AJ17" s="5">
        <f t="shared" si="7"/>
        <v>-0.5345999999999993</v>
      </c>
      <c r="AK17" s="5">
        <f t="shared" si="8"/>
        <v>-0.3117000000000001</v>
      </c>
      <c r="AL17" s="5">
        <f t="shared" si="9"/>
        <v>-0.4382999999999999</v>
      </c>
      <c r="AM17" s="5">
        <f t="shared" si="10"/>
        <v>-0.2897999999999996</v>
      </c>
      <c r="AN17" s="5">
        <f t="shared" si="11"/>
        <v>-0.1521000000000008</v>
      </c>
      <c r="AO17" s="5">
        <f t="shared" si="12"/>
        <v>-0.3872</v>
      </c>
      <c r="AP17" s="5">
        <f t="shared" si="13"/>
        <v>-0.28640000000000043</v>
      </c>
      <c r="AQ17" s="5">
        <f t="shared" si="14"/>
        <v>-0.23000000000000043</v>
      </c>
      <c r="AR17" s="5">
        <f t="shared" si="15"/>
        <v>-0.07099999999999973</v>
      </c>
      <c r="AS17" s="5">
        <f t="shared" si="16"/>
        <v>-0.14000000000000057</v>
      </c>
      <c r="AT17" s="5">
        <f t="shared" si="17"/>
        <v>0.17100000000000115</v>
      </c>
      <c r="AU17" s="5">
        <f t="shared" si="18"/>
        <v>0.014999999999998792</v>
      </c>
      <c r="AV17" s="5">
        <f t="shared" si="19"/>
        <v>-0.06099999999999994</v>
      </c>
      <c r="AX17" s="8">
        <v>165</v>
      </c>
      <c r="AY17" s="15">
        <f t="shared" si="20"/>
        <v>9.623</v>
      </c>
      <c r="AZ17" s="16">
        <f t="shared" si="21"/>
        <v>10.053</v>
      </c>
      <c r="BA17" s="34">
        <f t="shared" si="22"/>
        <v>0</v>
      </c>
      <c r="BB17" s="45">
        <f>'TMDL#1 vs Limnotech Alt nopt'!BA17</f>
        <v>0.0010000000000012221</v>
      </c>
      <c r="BC17" s="47">
        <f t="shared" si="23"/>
        <v>10.054000000000002</v>
      </c>
      <c r="BD17" s="50">
        <f t="shared" si="24"/>
        <v>0.4</v>
      </c>
      <c r="BE17" s="15">
        <f t="shared" si="25"/>
        <v>9.5654</v>
      </c>
      <c r="BF17" s="16">
        <f t="shared" si="26"/>
        <v>10.1</v>
      </c>
      <c r="BG17" s="34">
        <f t="shared" si="27"/>
        <v>0</v>
      </c>
      <c r="BH17" s="45">
        <f>'TMDL#1 vs Limnotech Alt nopt'!BD17</f>
        <v>0.012000000000000455</v>
      </c>
      <c r="BI17" s="47">
        <f t="shared" si="28"/>
        <v>10.112</v>
      </c>
      <c r="BJ17" s="50">
        <f t="shared" si="29"/>
        <v>0.5</v>
      </c>
      <c r="BK17" s="15">
        <f t="shared" si="30"/>
        <v>9.0635</v>
      </c>
      <c r="BL17" s="16">
        <f t="shared" si="31"/>
        <v>9.3752</v>
      </c>
      <c r="BM17" s="18">
        <f t="shared" si="32"/>
        <v>0</v>
      </c>
      <c r="BN17" s="45">
        <f>'TMDL#1 vs Limnotech Alt nopt'!BG17</f>
        <v>0.0235000000000003</v>
      </c>
      <c r="BO17" s="47">
        <f t="shared" si="33"/>
        <v>9.3987</v>
      </c>
      <c r="BP17" s="50">
        <f t="shared" si="34"/>
        <v>0.3</v>
      </c>
      <c r="BQ17" s="15">
        <f t="shared" si="35"/>
        <v>9.0867</v>
      </c>
      <c r="BR17" s="16">
        <f t="shared" si="36"/>
        <v>9.525</v>
      </c>
      <c r="BS17" s="18">
        <f t="shared" si="37"/>
        <v>0</v>
      </c>
      <c r="BT17" s="45">
        <f>'TMDL#1 vs Limnotech Alt nopt'!BJ17</f>
        <v>0.024600000000001288</v>
      </c>
      <c r="BU17" s="47">
        <f t="shared" si="38"/>
        <v>9.549600000000002</v>
      </c>
      <c r="BV17" s="50">
        <f t="shared" si="39"/>
        <v>0.5</v>
      </c>
      <c r="BW17" s="15">
        <f t="shared" si="40"/>
        <v>9.069</v>
      </c>
      <c r="BX17" s="16">
        <f t="shared" si="41"/>
        <v>9.3588</v>
      </c>
      <c r="BY17" s="18">
        <f t="shared" si="42"/>
        <v>0</v>
      </c>
      <c r="BZ17" s="45">
        <f>'TMDL#1 vs Limnotech Alt nopt'!BM17</f>
        <v>0.031800000000000495</v>
      </c>
      <c r="CA17" s="47">
        <f t="shared" si="43"/>
        <v>9.390600000000001</v>
      </c>
      <c r="CB17" s="50">
        <f t="shared" si="44"/>
        <v>0.3</v>
      </c>
      <c r="CC17" s="15">
        <f t="shared" si="45"/>
        <v>8.9635</v>
      </c>
      <c r="CD17" s="16">
        <f t="shared" si="46"/>
        <v>9.1156</v>
      </c>
      <c r="CE17" s="18">
        <f t="shared" si="47"/>
        <v>0</v>
      </c>
      <c r="CF17" s="45">
        <f>'TMDL#1 vs Limnotech Alt nopt'!BP17</f>
        <v>0.03289999999999971</v>
      </c>
      <c r="CG17" s="47">
        <f t="shared" si="48"/>
        <v>9.1485</v>
      </c>
      <c r="CH17" s="50">
        <f t="shared" si="49"/>
        <v>0.2</v>
      </c>
      <c r="CI17" s="15">
        <f t="shared" si="50"/>
        <v>9.1146</v>
      </c>
      <c r="CJ17" s="16">
        <f t="shared" si="51"/>
        <v>9.5018</v>
      </c>
      <c r="CK17" s="18">
        <f t="shared" si="52"/>
        <v>0</v>
      </c>
      <c r="CL17" s="45">
        <f>'TMDL#1 vs Limnotech Alt nopt'!BS17</f>
        <v>0.03049999999999997</v>
      </c>
      <c r="CM17" s="47">
        <f t="shared" si="53"/>
        <v>9.5323</v>
      </c>
      <c r="CN17" s="50">
        <f t="shared" si="54"/>
        <v>0.4</v>
      </c>
      <c r="CO17" s="15">
        <f t="shared" si="55"/>
        <v>9.3034</v>
      </c>
      <c r="CP17" s="16">
        <f t="shared" si="56"/>
        <v>9.5898</v>
      </c>
      <c r="CQ17" s="18">
        <f t="shared" si="57"/>
        <v>0</v>
      </c>
      <c r="CR17" s="45">
        <f>'TMDL#1 vs Limnotech Alt nopt'!BX17</f>
        <v>0.027700000000001168</v>
      </c>
      <c r="CS17" s="47">
        <f t="shared" si="58"/>
        <v>9.617500000000001</v>
      </c>
      <c r="CT17" s="50">
        <f t="shared" si="59"/>
        <v>0.3</v>
      </c>
      <c r="CU17" s="15">
        <f t="shared" si="60"/>
        <v>9.7655</v>
      </c>
      <c r="CV17" s="16">
        <f t="shared" si="61"/>
        <v>9.9955</v>
      </c>
      <c r="CW17" s="18">
        <f t="shared" si="62"/>
        <v>0</v>
      </c>
      <c r="CX17" s="45">
        <f>'TMDL#1 vs Limnotech Alt nopt'!CA17</f>
        <v>0.02210000000000001</v>
      </c>
      <c r="CY17" s="47">
        <f t="shared" si="63"/>
        <v>10.0176</v>
      </c>
      <c r="CZ17" s="50">
        <f t="shared" si="64"/>
        <v>0.3</v>
      </c>
      <c r="DA17" s="15">
        <f t="shared" si="65"/>
        <v>10.471</v>
      </c>
      <c r="DB17" s="16">
        <f t="shared" si="66"/>
        <v>10.542</v>
      </c>
      <c r="DC17" s="18">
        <f t="shared" si="67"/>
        <v>0</v>
      </c>
      <c r="DD17" s="45">
        <f>'TMDL#1 vs Limnotech Alt nopt'!CD17</f>
        <v>0.01699999999999946</v>
      </c>
      <c r="DE17" s="47">
        <f t="shared" si="68"/>
        <v>10.559</v>
      </c>
      <c r="DF17" s="50">
        <f t="shared" si="69"/>
        <v>0.1</v>
      </c>
      <c r="DG17" s="15">
        <f t="shared" si="70"/>
        <v>10.648</v>
      </c>
      <c r="DH17" s="16">
        <f t="shared" si="71"/>
        <v>10.788</v>
      </c>
      <c r="DI17" s="18">
        <v>0</v>
      </c>
      <c r="DJ17" s="15">
        <f t="shared" si="72"/>
        <v>10.81</v>
      </c>
      <c r="DK17" s="16">
        <f t="shared" si="73"/>
        <v>10.639</v>
      </c>
      <c r="DL17" s="18">
        <v>0</v>
      </c>
      <c r="DM17" s="15">
        <f t="shared" si="74"/>
        <v>11.392</v>
      </c>
      <c r="DN17" s="16">
        <f t="shared" si="75"/>
        <v>11.377</v>
      </c>
      <c r="DO17" s="18">
        <v>0</v>
      </c>
      <c r="DP17" s="15">
        <f t="shared" si="76"/>
        <v>11.465</v>
      </c>
      <c r="DQ17" s="16">
        <f t="shared" si="77"/>
        <v>11.526</v>
      </c>
      <c r="DR17" s="18">
        <v>0</v>
      </c>
    </row>
    <row r="18" spans="2:122" ht="15">
      <c r="B18">
        <v>166</v>
      </c>
      <c r="C18">
        <v>10.025</v>
      </c>
      <c r="D18">
        <v>10.027</v>
      </c>
      <c r="E18">
        <v>9.065</v>
      </c>
      <c r="F18">
        <v>9.2996</v>
      </c>
      <c r="G18">
        <v>9.1534</v>
      </c>
      <c r="H18">
        <v>8.8489</v>
      </c>
      <c r="I18">
        <v>9.384</v>
      </c>
      <c r="J18">
        <v>9.4714</v>
      </c>
      <c r="K18">
        <v>9.9142</v>
      </c>
      <c r="L18">
        <v>10.475</v>
      </c>
      <c r="M18">
        <v>10.695</v>
      </c>
      <c r="N18">
        <v>10.587</v>
      </c>
      <c r="O18">
        <v>11.333</v>
      </c>
      <c r="P18">
        <v>11.494</v>
      </c>
      <c r="R18">
        <v>166</v>
      </c>
      <c r="S18">
        <v>9.5928</v>
      </c>
      <c r="T18">
        <v>9.5137</v>
      </c>
      <c r="U18">
        <v>8.8696</v>
      </c>
      <c r="V18">
        <v>8.9775</v>
      </c>
      <c r="W18">
        <v>8.966</v>
      </c>
      <c r="X18">
        <v>8.8222</v>
      </c>
      <c r="Y18">
        <v>9.0742</v>
      </c>
      <c r="Z18">
        <v>9.2646</v>
      </c>
      <c r="AA18">
        <v>9.699</v>
      </c>
      <c r="AB18">
        <v>10.419</v>
      </c>
      <c r="AC18">
        <v>10.597</v>
      </c>
      <c r="AD18">
        <v>10.782</v>
      </c>
      <c r="AE18">
        <v>11.374</v>
      </c>
      <c r="AF18">
        <v>11.449</v>
      </c>
      <c r="AG18" s="2"/>
      <c r="AH18">
        <v>166</v>
      </c>
      <c r="AI18" s="5">
        <f t="shared" si="6"/>
        <v>-0.4321999999999999</v>
      </c>
      <c r="AJ18" s="5">
        <f t="shared" si="7"/>
        <v>-0.5132999999999992</v>
      </c>
      <c r="AK18" s="5">
        <f t="shared" si="8"/>
        <v>-0.19539999999999935</v>
      </c>
      <c r="AL18" s="5">
        <f t="shared" si="9"/>
        <v>-0.3221000000000007</v>
      </c>
      <c r="AM18" s="5">
        <f t="shared" si="10"/>
        <v>-0.18740000000000023</v>
      </c>
      <c r="AN18" s="5">
        <f t="shared" si="11"/>
        <v>-0.026699999999999946</v>
      </c>
      <c r="AO18" s="5">
        <f t="shared" si="12"/>
        <v>-0.30980000000000096</v>
      </c>
      <c r="AP18" s="5">
        <f t="shared" si="13"/>
        <v>-0.20679999999999943</v>
      </c>
      <c r="AQ18" s="5">
        <f t="shared" si="14"/>
        <v>-0.2151999999999994</v>
      </c>
      <c r="AR18" s="5">
        <f t="shared" si="15"/>
        <v>-0.05599999999999916</v>
      </c>
      <c r="AS18" s="5">
        <f t="shared" si="16"/>
        <v>-0.09800000000000075</v>
      </c>
      <c r="AT18" s="5">
        <f t="shared" si="17"/>
        <v>0.19500000000000028</v>
      </c>
      <c r="AU18" s="5">
        <f t="shared" si="18"/>
        <v>0.04100000000000037</v>
      </c>
      <c r="AV18" s="5">
        <f t="shared" si="19"/>
        <v>-0.04499999999999993</v>
      </c>
      <c r="AX18" s="8">
        <v>166</v>
      </c>
      <c r="AY18" s="15">
        <f t="shared" si="20"/>
        <v>9.5928</v>
      </c>
      <c r="AZ18" s="16">
        <f t="shared" si="21"/>
        <v>10.025</v>
      </c>
      <c r="BA18" s="34">
        <f t="shared" si="22"/>
        <v>0</v>
      </c>
      <c r="BB18" s="45">
        <f>'TMDL#1 vs Limnotech Alt nopt'!BA18</f>
        <v>0.0009999999999994458</v>
      </c>
      <c r="BC18" s="47">
        <f t="shared" si="23"/>
        <v>10.026</v>
      </c>
      <c r="BD18" s="50">
        <f t="shared" si="24"/>
        <v>0.4</v>
      </c>
      <c r="BE18" s="15">
        <f t="shared" si="25"/>
        <v>9.5137</v>
      </c>
      <c r="BF18" s="16">
        <f t="shared" si="26"/>
        <v>10.027</v>
      </c>
      <c r="BG18" s="34">
        <f t="shared" si="27"/>
        <v>0</v>
      </c>
      <c r="BH18" s="45">
        <f>'TMDL#1 vs Limnotech Alt nopt'!BD18</f>
        <v>0.010999999999999233</v>
      </c>
      <c r="BI18" s="47">
        <f t="shared" si="28"/>
        <v>10.037999999999998</v>
      </c>
      <c r="BJ18" s="50">
        <f t="shared" si="29"/>
        <v>0.5</v>
      </c>
      <c r="BK18" s="15">
        <f t="shared" si="30"/>
        <v>8.8696</v>
      </c>
      <c r="BL18" s="16">
        <f t="shared" si="31"/>
        <v>9.065</v>
      </c>
      <c r="BM18" s="18">
        <f t="shared" si="32"/>
        <v>0</v>
      </c>
      <c r="BN18" s="45">
        <f>'TMDL#1 vs Limnotech Alt nopt'!BG18</f>
        <v>0.02149999999999963</v>
      </c>
      <c r="BO18" s="47">
        <f t="shared" si="33"/>
        <v>9.0865</v>
      </c>
      <c r="BP18" s="50">
        <f t="shared" si="34"/>
        <v>0.2</v>
      </c>
      <c r="BQ18" s="15">
        <f t="shared" si="35"/>
        <v>8.9775</v>
      </c>
      <c r="BR18" s="16">
        <f t="shared" si="36"/>
        <v>9.2996</v>
      </c>
      <c r="BS18" s="18">
        <f t="shared" si="37"/>
        <v>0</v>
      </c>
      <c r="BT18" s="45">
        <f>'TMDL#1 vs Limnotech Alt nopt'!BJ18</f>
        <v>0.02310000000000123</v>
      </c>
      <c r="BU18" s="47">
        <f t="shared" si="38"/>
        <v>9.322700000000001</v>
      </c>
      <c r="BV18" s="50">
        <f t="shared" si="39"/>
        <v>0.3</v>
      </c>
      <c r="BW18" s="15">
        <f t="shared" si="40"/>
        <v>8.966</v>
      </c>
      <c r="BX18" s="16">
        <f t="shared" si="41"/>
        <v>9.1534</v>
      </c>
      <c r="BY18" s="18">
        <f t="shared" si="42"/>
        <v>0</v>
      </c>
      <c r="BZ18" s="45">
        <f>'TMDL#1 vs Limnotech Alt nopt'!BM18</f>
        <v>0.03110000000000035</v>
      </c>
      <c r="CA18" s="47">
        <f t="shared" si="43"/>
        <v>9.1845</v>
      </c>
      <c r="CB18" s="50">
        <f t="shared" si="44"/>
        <v>0.2</v>
      </c>
      <c r="CC18" s="15">
        <f t="shared" si="45"/>
        <v>8.8222</v>
      </c>
      <c r="CD18" s="16">
        <f t="shared" si="46"/>
        <v>8.8489</v>
      </c>
      <c r="CE18" s="18">
        <f t="shared" si="47"/>
        <v>0</v>
      </c>
      <c r="CF18" s="45">
        <f>'TMDL#1 vs Limnotech Alt nopt'!BP18</f>
        <v>0.031599999999999184</v>
      </c>
      <c r="CG18" s="47">
        <f t="shared" si="48"/>
        <v>8.8805</v>
      </c>
      <c r="CH18" s="50">
        <f t="shared" si="49"/>
        <v>0.1</v>
      </c>
      <c r="CI18" s="15">
        <f t="shared" si="50"/>
        <v>9.0742</v>
      </c>
      <c r="CJ18" s="16">
        <f t="shared" si="51"/>
        <v>9.384</v>
      </c>
      <c r="CK18" s="18">
        <f t="shared" si="52"/>
        <v>0</v>
      </c>
      <c r="CL18" s="45">
        <f>'TMDL#1 vs Limnotech Alt nopt'!BS18</f>
        <v>0.030100000000000904</v>
      </c>
      <c r="CM18" s="47">
        <f t="shared" si="53"/>
        <v>9.414100000000001</v>
      </c>
      <c r="CN18" s="50">
        <f t="shared" si="54"/>
        <v>0.3</v>
      </c>
      <c r="CO18" s="15">
        <f t="shared" si="55"/>
        <v>9.2646</v>
      </c>
      <c r="CP18" s="16">
        <f t="shared" si="56"/>
        <v>9.4714</v>
      </c>
      <c r="CQ18" s="18">
        <f t="shared" si="57"/>
        <v>0</v>
      </c>
      <c r="CR18" s="45">
        <f>'TMDL#1 vs Limnotech Alt nopt'!BX18</f>
        <v>0.02680000000000149</v>
      </c>
      <c r="CS18" s="47">
        <f t="shared" si="58"/>
        <v>9.4982</v>
      </c>
      <c r="CT18" s="50">
        <f t="shared" si="59"/>
        <v>0.2</v>
      </c>
      <c r="CU18" s="15">
        <f t="shared" si="60"/>
        <v>9.699</v>
      </c>
      <c r="CV18" s="16">
        <f t="shared" si="61"/>
        <v>9.9142</v>
      </c>
      <c r="CW18" s="18">
        <f t="shared" si="62"/>
        <v>0</v>
      </c>
      <c r="CX18" s="45">
        <f>'TMDL#1 vs Limnotech Alt nopt'!CA18</f>
        <v>0.021100000000000563</v>
      </c>
      <c r="CY18" s="47">
        <f t="shared" si="63"/>
        <v>9.9353</v>
      </c>
      <c r="CZ18" s="50">
        <f t="shared" si="64"/>
        <v>0.2</v>
      </c>
      <c r="DA18" s="15">
        <f t="shared" si="65"/>
        <v>10.419</v>
      </c>
      <c r="DB18" s="16">
        <f t="shared" si="66"/>
        <v>10.475</v>
      </c>
      <c r="DC18" s="18">
        <f t="shared" si="67"/>
        <v>0</v>
      </c>
      <c r="DD18" s="45">
        <f>'TMDL#1 vs Limnotech Alt nopt'!CD18</f>
        <v>0.016000000000000014</v>
      </c>
      <c r="DE18" s="47">
        <f t="shared" si="68"/>
        <v>10.491</v>
      </c>
      <c r="DF18" s="50">
        <f t="shared" si="69"/>
        <v>0.1</v>
      </c>
      <c r="DG18" s="15">
        <f t="shared" si="70"/>
        <v>10.597</v>
      </c>
      <c r="DH18" s="16">
        <f t="shared" si="71"/>
        <v>10.695</v>
      </c>
      <c r="DI18" s="18">
        <v>0</v>
      </c>
      <c r="DJ18" s="15">
        <f t="shared" si="72"/>
        <v>10.782</v>
      </c>
      <c r="DK18" s="16">
        <f t="shared" si="73"/>
        <v>10.587</v>
      </c>
      <c r="DL18" s="18">
        <v>0</v>
      </c>
      <c r="DM18" s="15">
        <f t="shared" si="74"/>
        <v>11.374</v>
      </c>
      <c r="DN18" s="16">
        <f t="shared" si="75"/>
        <v>11.333</v>
      </c>
      <c r="DO18" s="18">
        <v>0</v>
      </c>
      <c r="DP18" s="15">
        <f t="shared" si="76"/>
        <v>11.449</v>
      </c>
      <c r="DQ18" s="16">
        <f t="shared" si="77"/>
        <v>11.494</v>
      </c>
      <c r="DR18" s="18">
        <v>0</v>
      </c>
    </row>
    <row r="19" spans="2:122" ht="15">
      <c r="B19">
        <v>167</v>
      </c>
      <c r="C19">
        <v>10.034</v>
      </c>
      <c r="D19">
        <v>9.9804</v>
      </c>
      <c r="E19">
        <v>8.868</v>
      </c>
      <c r="F19">
        <v>9.0711</v>
      </c>
      <c r="G19">
        <v>8.9684</v>
      </c>
      <c r="H19">
        <v>8.6265</v>
      </c>
      <c r="I19">
        <v>9.2691</v>
      </c>
      <c r="J19">
        <v>9.3642</v>
      </c>
      <c r="K19">
        <v>9.8516</v>
      </c>
      <c r="L19">
        <v>10.421</v>
      </c>
      <c r="M19">
        <v>10.671</v>
      </c>
      <c r="N19">
        <v>10.582</v>
      </c>
      <c r="O19">
        <v>11.301</v>
      </c>
      <c r="P19">
        <v>11.478</v>
      </c>
      <c r="R19">
        <v>167</v>
      </c>
      <c r="S19">
        <v>9.5894</v>
      </c>
      <c r="T19">
        <v>9.4822</v>
      </c>
      <c r="U19">
        <v>8.7278</v>
      </c>
      <c r="V19">
        <v>8.8408</v>
      </c>
      <c r="W19">
        <v>8.8658</v>
      </c>
      <c r="X19">
        <v>8.6911</v>
      </c>
      <c r="Y19">
        <v>9.0113</v>
      </c>
      <c r="Z19">
        <v>9.2036</v>
      </c>
      <c r="AA19">
        <v>9.6269</v>
      </c>
      <c r="AB19">
        <v>10.371</v>
      </c>
      <c r="AC19">
        <v>10.591</v>
      </c>
      <c r="AD19">
        <v>10.794</v>
      </c>
      <c r="AE19">
        <v>11.36</v>
      </c>
      <c r="AF19">
        <v>11.43</v>
      </c>
      <c r="AG19" s="2"/>
      <c r="AH19">
        <v>167</v>
      </c>
      <c r="AI19" s="5">
        <f t="shared" si="6"/>
        <v>-0.4446000000000012</v>
      </c>
      <c r="AJ19" s="5">
        <f t="shared" si="7"/>
        <v>-0.49819999999999887</v>
      </c>
      <c r="AK19" s="5">
        <f t="shared" si="8"/>
        <v>-0.1402000000000001</v>
      </c>
      <c r="AL19" s="5">
        <f t="shared" si="9"/>
        <v>-0.23029999999999973</v>
      </c>
      <c r="AM19" s="5">
        <f t="shared" si="10"/>
        <v>-0.10260000000000069</v>
      </c>
      <c r="AN19" s="5">
        <f t="shared" si="11"/>
        <v>0.06460000000000043</v>
      </c>
      <c r="AO19" s="5">
        <f t="shared" si="12"/>
        <v>-0.2577999999999996</v>
      </c>
      <c r="AP19" s="5">
        <f t="shared" si="13"/>
        <v>-0.16060000000000052</v>
      </c>
      <c r="AQ19" s="5">
        <f t="shared" si="14"/>
        <v>-0.22470000000000034</v>
      </c>
      <c r="AR19" s="5">
        <f t="shared" si="15"/>
        <v>-0.049999999999998934</v>
      </c>
      <c r="AS19" s="5">
        <f t="shared" si="16"/>
        <v>-0.08000000000000007</v>
      </c>
      <c r="AT19" s="5">
        <f t="shared" si="17"/>
        <v>0.21199999999999974</v>
      </c>
      <c r="AU19" s="5">
        <f t="shared" si="18"/>
        <v>0.058999999999999275</v>
      </c>
      <c r="AV19" s="5">
        <f t="shared" si="19"/>
        <v>-0.04800000000000004</v>
      </c>
      <c r="AX19" s="8">
        <v>167</v>
      </c>
      <c r="AY19" s="15">
        <f t="shared" si="20"/>
        <v>9.5894</v>
      </c>
      <c r="AZ19" s="16">
        <f t="shared" si="21"/>
        <v>10.034</v>
      </c>
      <c r="BA19" s="34">
        <f t="shared" si="22"/>
        <v>0</v>
      </c>
      <c r="BB19" s="45">
        <f>'TMDL#1 vs Limnotech Alt nopt'!BA19</f>
        <v>-0.0010000000000012221</v>
      </c>
      <c r="BC19" s="47">
        <f t="shared" si="23"/>
        <v>10.033</v>
      </c>
      <c r="BD19" s="50">
        <f t="shared" si="24"/>
        <v>0.4</v>
      </c>
      <c r="BE19" s="15">
        <f t="shared" si="25"/>
        <v>9.4822</v>
      </c>
      <c r="BF19" s="16">
        <f t="shared" si="26"/>
        <v>9.9804</v>
      </c>
      <c r="BG19" s="34">
        <f t="shared" si="27"/>
        <v>0</v>
      </c>
      <c r="BH19" s="45">
        <f>'TMDL#1 vs Limnotech Alt nopt'!BD19</f>
        <v>0.010400000000000631</v>
      </c>
      <c r="BI19" s="47">
        <f t="shared" si="28"/>
        <v>9.9908</v>
      </c>
      <c r="BJ19" s="50">
        <f t="shared" si="29"/>
        <v>0.5</v>
      </c>
      <c r="BK19" s="15">
        <f t="shared" si="30"/>
        <v>8.7278</v>
      </c>
      <c r="BL19" s="16">
        <f t="shared" si="31"/>
        <v>8.868</v>
      </c>
      <c r="BM19" s="18">
        <f t="shared" si="32"/>
        <v>0</v>
      </c>
      <c r="BN19" s="45">
        <f>'TMDL#1 vs Limnotech Alt nopt'!BG19</f>
        <v>0.018500000000001293</v>
      </c>
      <c r="BO19" s="47">
        <f t="shared" si="33"/>
        <v>8.886500000000002</v>
      </c>
      <c r="BP19" s="50">
        <f t="shared" si="34"/>
        <v>0.2</v>
      </c>
      <c r="BQ19" s="15">
        <f t="shared" si="35"/>
        <v>8.8408</v>
      </c>
      <c r="BR19" s="16">
        <f t="shared" si="36"/>
        <v>9.0711</v>
      </c>
      <c r="BS19" s="18">
        <f t="shared" si="37"/>
        <v>0</v>
      </c>
      <c r="BT19" s="45">
        <f>'TMDL#1 vs Limnotech Alt nopt'!BJ19</f>
        <v>0.02059999999999995</v>
      </c>
      <c r="BU19" s="47">
        <f t="shared" si="38"/>
        <v>9.0917</v>
      </c>
      <c r="BV19" s="50">
        <f t="shared" si="39"/>
        <v>0.3</v>
      </c>
      <c r="BW19" s="15">
        <f t="shared" si="40"/>
        <v>8.8658</v>
      </c>
      <c r="BX19" s="16">
        <f t="shared" si="41"/>
        <v>8.9684</v>
      </c>
      <c r="BY19" s="18">
        <f t="shared" si="42"/>
        <v>0</v>
      </c>
      <c r="BZ19" s="45">
        <f>'TMDL#1 vs Limnotech Alt nopt'!BM19</f>
        <v>0.030199999999998894</v>
      </c>
      <c r="CA19" s="47">
        <f t="shared" si="43"/>
        <v>8.9986</v>
      </c>
      <c r="CB19" s="50">
        <f t="shared" si="44"/>
        <v>0.1</v>
      </c>
      <c r="CC19" s="15">
        <f t="shared" si="45"/>
        <v>8.6911</v>
      </c>
      <c r="CD19" s="16">
        <f t="shared" si="46"/>
        <v>8.6265</v>
      </c>
      <c r="CE19" s="18">
        <f t="shared" si="47"/>
        <v>0</v>
      </c>
      <c r="CF19" s="45">
        <f>'TMDL#1 vs Limnotech Alt nopt'!BP19</f>
        <v>0.029600000000000293</v>
      </c>
      <c r="CG19" s="47">
        <f t="shared" si="48"/>
        <v>8.6561</v>
      </c>
      <c r="CH19" s="50">
        <f t="shared" si="49"/>
        <v>0</v>
      </c>
      <c r="CI19" s="15">
        <f t="shared" si="50"/>
        <v>9.0113</v>
      </c>
      <c r="CJ19" s="16">
        <f t="shared" si="51"/>
        <v>9.2691</v>
      </c>
      <c r="CK19" s="18">
        <f t="shared" si="52"/>
        <v>0</v>
      </c>
      <c r="CL19" s="45">
        <f>'TMDL#1 vs Limnotech Alt nopt'!BS19</f>
        <v>0.028900000000000148</v>
      </c>
      <c r="CM19" s="47">
        <f t="shared" si="53"/>
        <v>9.298</v>
      </c>
      <c r="CN19" s="50">
        <f t="shared" si="54"/>
        <v>0.3</v>
      </c>
      <c r="CO19" s="15">
        <f t="shared" si="55"/>
        <v>9.2036</v>
      </c>
      <c r="CP19" s="16">
        <f t="shared" si="56"/>
        <v>9.3642</v>
      </c>
      <c r="CQ19" s="18">
        <f t="shared" si="57"/>
        <v>0</v>
      </c>
      <c r="CR19" s="45">
        <f>'TMDL#1 vs Limnotech Alt nopt'!BX19</f>
        <v>0.02459999999999951</v>
      </c>
      <c r="CS19" s="47">
        <f t="shared" si="58"/>
        <v>9.3888</v>
      </c>
      <c r="CT19" s="50">
        <f t="shared" si="59"/>
        <v>0.2</v>
      </c>
      <c r="CU19" s="15">
        <f t="shared" si="60"/>
        <v>9.6269</v>
      </c>
      <c r="CV19" s="16">
        <f t="shared" si="61"/>
        <v>9.8516</v>
      </c>
      <c r="CW19" s="18">
        <f t="shared" si="62"/>
        <v>0</v>
      </c>
      <c r="CX19" s="45">
        <f>'TMDL#1 vs Limnotech Alt nopt'!CA19</f>
        <v>0.020200000000000884</v>
      </c>
      <c r="CY19" s="47">
        <f t="shared" si="63"/>
        <v>9.8718</v>
      </c>
      <c r="CZ19" s="50">
        <f t="shared" si="64"/>
        <v>0.2</v>
      </c>
      <c r="DA19" s="15">
        <f t="shared" si="65"/>
        <v>10.371</v>
      </c>
      <c r="DB19" s="16">
        <f t="shared" si="66"/>
        <v>10.421</v>
      </c>
      <c r="DC19" s="18">
        <f t="shared" si="67"/>
        <v>0</v>
      </c>
      <c r="DD19" s="45">
        <f>'TMDL#1 vs Limnotech Alt nopt'!CD19</f>
        <v>0.016000000000000014</v>
      </c>
      <c r="DE19" s="47">
        <f t="shared" si="68"/>
        <v>10.437</v>
      </c>
      <c r="DF19" s="50">
        <f t="shared" si="69"/>
        <v>0.1</v>
      </c>
      <c r="DG19" s="15">
        <f t="shared" si="70"/>
        <v>10.591</v>
      </c>
      <c r="DH19" s="16">
        <f t="shared" si="71"/>
        <v>10.671</v>
      </c>
      <c r="DI19" s="18">
        <v>0</v>
      </c>
      <c r="DJ19" s="15">
        <f t="shared" si="72"/>
        <v>10.794</v>
      </c>
      <c r="DK19" s="16">
        <f t="shared" si="73"/>
        <v>10.582</v>
      </c>
      <c r="DL19" s="18">
        <v>0</v>
      </c>
      <c r="DM19" s="15">
        <f t="shared" si="74"/>
        <v>11.36</v>
      </c>
      <c r="DN19" s="16">
        <f t="shared" si="75"/>
        <v>11.301</v>
      </c>
      <c r="DO19" s="18">
        <v>0</v>
      </c>
      <c r="DP19" s="15">
        <f t="shared" si="76"/>
        <v>11.43</v>
      </c>
      <c r="DQ19" s="16">
        <f t="shared" si="77"/>
        <v>11.478</v>
      </c>
      <c r="DR19" s="18">
        <v>0</v>
      </c>
    </row>
    <row r="20" spans="2:122" ht="15">
      <c r="B20">
        <v>168</v>
      </c>
      <c r="C20">
        <v>10.103</v>
      </c>
      <c r="D20">
        <v>9.911</v>
      </c>
      <c r="E20">
        <v>8.5764</v>
      </c>
      <c r="F20">
        <v>8.6313</v>
      </c>
      <c r="G20">
        <v>8.5719</v>
      </c>
      <c r="H20">
        <v>8.1977</v>
      </c>
      <c r="I20">
        <v>9.1126</v>
      </c>
      <c r="J20">
        <v>9.2336</v>
      </c>
      <c r="K20">
        <v>9.775</v>
      </c>
      <c r="L20">
        <v>10.359</v>
      </c>
      <c r="M20">
        <v>10.643</v>
      </c>
      <c r="N20">
        <v>10.566</v>
      </c>
      <c r="O20">
        <v>11.265</v>
      </c>
      <c r="P20">
        <v>11.465</v>
      </c>
      <c r="R20">
        <v>168</v>
      </c>
      <c r="S20">
        <v>9.6096</v>
      </c>
      <c r="T20">
        <v>9.4343</v>
      </c>
      <c r="U20">
        <v>8.5188</v>
      </c>
      <c r="V20">
        <v>8.5482</v>
      </c>
      <c r="W20">
        <v>8.6572</v>
      </c>
      <c r="X20">
        <v>8.4428</v>
      </c>
      <c r="Y20">
        <v>8.9461</v>
      </c>
      <c r="Z20">
        <v>9.1473</v>
      </c>
      <c r="AA20">
        <v>9.5557</v>
      </c>
      <c r="AB20">
        <v>10.276</v>
      </c>
      <c r="AC20">
        <v>10.592</v>
      </c>
      <c r="AD20">
        <v>10.799</v>
      </c>
      <c r="AE20">
        <v>11.342</v>
      </c>
      <c r="AF20">
        <v>11.427</v>
      </c>
      <c r="AG20" s="2"/>
      <c r="AH20">
        <v>168</v>
      </c>
      <c r="AI20" s="5">
        <f t="shared" si="6"/>
        <v>-0.4933999999999994</v>
      </c>
      <c r="AJ20" s="5">
        <f t="shared" si="7"/>
        <v>-0.47669999999999924</v>
      </c>
      <c r="AK20" s="5">
        <f t="shared" si="8"/>
        <v>-0.057599999999998985</v>
      </c>
      <c r="AL20" s="5">
        <f t="shared" si="9"/>
        <v>-0.08309999999999995</v>
      </c>
      <c r="AM20" s="5">
        <f t="shared" si="10"/>
        <v>0.08530000000000015</v>
      </c>
      <c r="AN20" s="5">
        <f t="shared" si="11"/>
        <v>0.24510000000000076</v>
      </c>
      <c r="AO20" s="5">
        <f t="shared" si="12"/>
        <v>-0.16650000000000098</v>
      </c>
      <c r="AP20" s="5">
        <f t="shared" si="13"/>
        <v>-0.0862999999999996</v>
      </c>
      <c r="AQ20" s="5">
        <f t="shared" si="14"/>
        <v>-0.2193000000000005</v>
      </c>
      <c r="AR20" s="5">
        <f t="shared" si="15"/>
        <v>-0.08300000000000018</v>
      </c>
      <c r="AS20" s="5">
        <f t="shared" si="16"/>
        <v>-0.051000000000000156</v>
      </c>
      <c r="AT20" s="5">
        <f t="shared" si="17"/>
        <v>0.23299999999999876</v>
      </c>
      <c r="AU20" s="5">
        <f t="shared" si="18"/>
        <v>0.07699999999999996</v>
      </c>
      <c r="AV20" s="5">
        <f t="shared" si="19"/>
        <v>-0.038000000000000256</v>
      </c>
      <c r="AX20" s="8">
        <v>168</v>
      </c>
      <c r="AY20" s="15">
        <f t="shared" si="20"/>
        <v>9.6096</v>
      </c>
      <c r="AZ20" s="16">
        <f t="shared" si="21"/>
        <v>10.103</v>
      </c>
      <c r="BA20" s="34">
        <f t="shared" si="22"/>
        <v>0</v>
      </c>
      <c r="BB20" s="45">
        <f>'TMDL#1 vs Limnotech Alt nopt'!BA20</f>
        <v>0.006999999999999673</v>
      </c>
      <c r="BC20" s="47">
        <f t="shared" si="23"/>
        <v>10.11</v>
      </c>
      <c r="BD20" s="50">
        <f t="shared" si="24"/>
        <v>0.5</v>
      </c>
      <c r="BE20" s="15">
        <f t="shared" si="25"/>
        <v>9.4343</v>
      </c>
      <c r="BF20" s="16">
        <f t="shared" si="26"/>
        <v>9.911</v>
      </c>
      <c r="BG20" s="34">
        <f t="shared" si="27"/>
        <v>0</v>
      </c>
      <c r="BH20" s="45">
        <f>'TMDL#1 vs Limnotech Alt nopt'!BD20</f>
        <v>0.009799999999998477</v>
      </c>
      <c r="BI20" s="47">
        <f t="shared" si="28"/>
        <v>9.920799999999998</v>
      </c>
      <c r="BJ20" s="50">
        <f t="shared" si="29"/>
        <v>0.5</v>
      </c>
      <c r="BK20" s="15">
        <f t="shared" si="30"/>
        <v>8.5188</v>
      </c>
      <c r="BL20" s="16">
        <f t="shared" si="31"/>
        <v>8.5764</v>
      </c>
      <c r="BM20" s="18">
        <f t="shared" si="32"/>
        <v>0</v>
      </c>
      <c r="BN20" s="45">
        <f>'TMDL#1 vs Limnotech Alt nopt'!BG20</f>
        <v>0.011900000000000688</v>
      </c>
      <c r="BO20" s="47">
        <f t="shared" si="33"/>
        <v>8.5883</v>
      </c>
      <c r="BP20" s="50">
        <f t="shared" si="34"/>
        <v>0.1</v>
      </c>
      <c r="BQ20" s="15">
        <f t="shared" si="35"/>
        <v>8.5482</v>
      </c>
      <c r="BR20" s="16">
        <f t="shared" si="36"/>
        <v>8.6313</v>
      </c>
      <c r="BS20" s="18">
        <f t="shared" si="37"/>
        <v>0</v>
      </c>
      <c r="BT20" s="45">
        <f>'TMDL#1 vs Limnotech Alt nopt'!BJ20</f>
        <v>0.01750000000000007</v>
      </c>
      <c r="BU20" s="47">
        <f t="shared" si="38"/>
        <v>8.6488</v>
      </c>
      <c r="BV20" s="50">
        <f t="shared" si="39"/>
        <v>0.1</v>
      </c>
      <c r="BW20" s="15">
        <f t="shared" si="40"/>
        <v>8.6572</v>
      </c>
      <c r="BX20" s="16">
        <f t="shared" si="41"/>
        <v>8.5719</v>
      </c>
      <c r="BY20" s="18">
        <f t="shared" si="42"/>
        <v>0</v>
      </c>
      <c r="BZ20" s="45">
        <f>'TMDL#1 vs Limnotech Alt nopt'!BM20</f>
        <v>0.0254000000000012</v>
      </c>
      <c r="CA20" s="47">
        <f t="shared" si="43"/>
        <v>8.5973</v>
      </c>
      <c r="CB20" s="50">
        <f t="shared" si="44"/>
        <v>-0.1</v>
      </c>
      <c r="CC20" s="53">
        <f t="shared" si="45"/>
        <v>8.4428</v>
      </c>
      <c r="CD20" s="54">
        <f t="shared" si="46"/>
        <v>8.1977</v>
      </c>
      <c r="CE20" s="55">
        <f t="shared" si="47"/>
        <v>0</v>
      </c>
      <c r="CF20" s="56">
        <f>'TMDL#1 vs Limnotech Alt nopt'!BP20</f>
        <v>0.029300000000000992</v>
      </c>
      <c r="CG20" s="57">
        <f t="shared" si="48"/>
        <v>8.227</v>
      </c>
      <c r="CH20" s="58">
        <f t="shared" si="49"/>
        <v>-0.2</v>
      </c>
      <c r="CI20" s="15">
        <f t="shared" si="50"/>
        <v>8.9461</v>
      </c>
      <c r="CJ20" s="16">
        <f t="shared" si="51"/>
        <v>9.1126</v>
      </c>
      <c r="CK20" s="18">
        <f t="shared" si="52"/>
        <v>0</v>
      </c>
      <c r="CL20" s="45">
        <f>'TMDL#1 vs Limnotech Alt nopt'!BS20</f>
        <v>0.028200000000000003</v>
      </c>
      <c r="CM20" s="47">
        <f t="shared" si="53"/>
        <v>9.1408</v>
      </c>
      <c r="CN20" s="50">
        <f t="shared" si="54"/>
        <v>0.2</v>
      </c>
      <c r="CO20" s="15">
        <f t="shared" si="55"/>
        <v>9.1473</v>
      </c>
      <c r="CP20" s="16">
        <f t="shared" si="56"/>
        <v>9.2336</v>
      </c>
      <c r="CQ20" s="18">
        <f t="shared" si="57"/>
        <v>0</v>
      </c>
      <c r="CR20" s="45">
        <f>'TMDL#1 vs Limnotech Alt nopt'!BX20</f>
        <v>0.02260000000000062</v>
      </c>
      <c r="CS20" s="47">
        <f t="shared" si="58"/>
        <v>9.2562</v>
      </c>
      <c r="CT20" s="50">
        <f t="shared" si="59"/>
        <v>0.1</v>
      </c>
      <c r="CU20" s="15">
        <f t="shared" si="60"/>
        <v>9.5557</v>
      </c>
      <c r="CV20" s="16">
        <f t="shared" si="61"/>
        <v>9.775</v>
      </c>
      <c r="CW20" s="18">
        <f t="shared" si="62"/>
        <v>0</v>
      </c>
      <c r="CX20" s="45">
        <f>'TMDL#1 vs Limnotech Alt nopt'!CA20</f>
        <v>0.019499999999998963</v>
      </c>
      <c r="CY20" s="47">
        <f t="shared" si="63"/>
        <v>9.7945</v>
      </c>
      <c r="CZ20" s="50">
        <f t="shared" si="64"/>
        <v>0.2</v>
      </c>
      <c r="DA20" s="15">
        <f t="shared" si="65"/>
        <v>10.276</v>
      </c>
      <c r="DB20" s="16">
        <f t="shared" si="66"/>
        <v>10.359</v>
      </c>
      <c r="DC20" s="18">
        <f t="shared" si="67"/>
        <v>0</v>
      </c>
      <c r="DD20" s="45">
        <f>'TMDL#1 vs Limnotech Alt nopt'!CD20</f>
        <v>0.014999999999998792</v>
      </c>
      <c r="DE20" s="47">
        <f t="shared" si="68"/>
        <v>10.373999999999999</v>
      </c>
      <c r="DF20" s="50">
        <f t="shared" si="69"/>
        <v>0.1</v>
      </c>
      <c r="DG20" s="15">
        <f t="shared" si="70"/>
        <v>10.592</v>
      </c>
      <c r="DH20" s="16">
        <f t="shared" si="71"/>
        <v>10.643</v>
      </c>
      <c r="DI20" s="18">
        <v>0</v>
      </c>
      <c r="DJ20" s="15">
        <f t="shared" si="72"/>
        <v>10.799</v>
      </c>
      <c r="DK20" s="16">
        <f t="shared" si="73"/>
        <v>10.566</v>
      </c>
      <c r="DL20" s="18">
        <v>0</v>
      </c>
      <c r="DM20" s="15">
        <f t="shared" si="74"/>
        <v>11.342</v>
      </c>
      <c r="DN20" s="16">
        <f t="shared" si="75"/>
        <v>11.265</v>
      </c>
      <c r="DO20" s="18">
        <v>0</v>
      </c>
      <c r="DP20" s="15">
        <f t="shared" si="76"/>
        <v>11.427</v>
      </c>
      <c r="DQ20" s="16">
        <f t="shared" si="77"/>
        <v>11.465</v>
      </c>
      <c r="DR20" s="18">
        <v>0</v>
      </c>
    </row>
    <row r="21" spans="2:122" ht="15">
      <c r="B21">
        <v>169</v>
      </c>
      <c r="C21">
        <v>10.156</v>
      </c>
      <c r="D21">
        <v>9.8197</v>
      </c>
      <c r="E21">
        <v>8.4077</v>
      </c>
      <c r="F21">
        <v>8.3689</v>
      </c>
      <c r="G21">
        <v>8.3094</v>
      </c>
      <c r="H21">
        <v>7.9207</v>
      </c>
      <c r="I21">
        <v>8.9108</v>
      </c>
      <c r="J21">
        <v>9.1334</v>
      </c>
      <c r="K21">
        <v>9.7003</v>
      </c>
      <c r="L21">
        <v>10.283</v>
      </c>
      <c r="M21">
        <v>10.663</v>
      </c>
      <c r="N21">
        <v>10.549</v>
      </c>
      <c r="O21">
        <v>11.11</v>
      </c>
      <c r="P21">
        <v>11.433</v>
      </c>
      <c r="R21">
        <v>169</v>
      </c>
      <c r="S21">
        <v>9.6194</v>
      </c>
      <c r="T21">
        <v>9.3696</v>
      </c>
      <c r="U21">
        <v>8.4055</v>
      </c>
      <c r="V21">
        <v>8.3617</v>
      </c>
      <c r="W21">
        <v>8.472</v>
      </c>
      <c r="X21">
        <v>8.254</v>
      </c>
      <c r="Y21">
        <v>8.8482</v>
      </c>
      <c r="Z21">
        <v>9.1004</v>
      </c>
      <c r="AA21">
        <v>9.4862</v>
      </c>
      <c r="AB21">
        <v>10.169</v>
      </c>
      <c r="AC21">
        <v>10.611</v>
      </c>
      <c r="AD21">
        <v>10.794</v>
      </c>
      <c r="AE21">
        <v>11.273</v>
      </c>
      <c r="AF21">
        <v>11.407</v>
      </c>
      <c r="AG21" s="2"/>
      <c r="AH21">
        <v>169</v>
      </c>
      <c r="AI21" s="5">
        <f t="shared" si="6"/>
        <v>-0.5366</v>
      </c>
      <c r="AJ21" s="5">
        <f t="shared" si="7"/>
        <v>-0.45009999999999906</v>
      </c>
      <c r="AK21" s="5">
        <f t="shared" si="8"/>
        <v>-0.002200000000000202</v>
      </c>
      <c r="AL21" s="5">
        <f t="shared" si="9"/>
        <v>-0.007199999999999207</v>
      </c>
      <c r="AM21" s="5">
        <f t="shared" si="10"/>
        <v>0.1625999999999994</v>
      </c>
      <c r="AN21" s="5">
        <f t="shared" si="11"/>
        <v>0.3332999999999995</v>
      </c>
      <c r="AO21" s="5">
        <f t="shared" si="12"/>
        <v>-0.06259999999999977</v>
      </c>
      <c r="AP21" s="5">
        <f t="shared" si="13"/>
        <v>-0.032999999999999474</v>
      </c>
      <c r="AQ21" s="5">
        <f t="shared" si="14"/>
        <v>-0.21410000000000018</v>
      </c>
      <c r="AR21" s="5">
        <f t="shared" si="15"/>
        <v>-0.11399999999999899</v>
      </c>
      <c r="AS21" s="5">
        <f t="shared" si="16"/>
        <v>-0.0519999999999996</v>
      </c>
      <c r="AT21" s="5">
        <f t="shared" si="17"/>
        <v>0.245000000000001</v>
      </c>
      <c r="AU21" s="5">
        <f t="shared" si="18"/>
        <v>0.16300000000000026</v>
      </c>
      <c r="AV21" s="5">
        <f t="shared" si="19"/>
        <v>-0.0259999999999998</v>
      </c>
      <c r="AX21" s="8">
        <v>169</v>
      </c>
      <c r="AY21" s="15">
        <f t="shared" si="20"/>
        <v>9.6194</v>
      </c>
      <c r="AZ21" s="16">
        <f t="shared" si="21"/>
        <v>10.156</v>
      </c>
      <c r="BA21" s="34">
        <f t="shared" si="22"/>
        <v>0</v>
      </c>
      <c r="BB21" s="45">
        <f>'TMDL#1 vs Limnotech Alt nopt'!BA21</f>
        <v>0.009000000000000341</v>
      </c>
      <c r="BC21" s="47">
        <f t="shared" si="23"/>
        <v>10.165000000000001</v>
      </c>
      <c r="BD21" s="50">
        <f t="shared" si="24"/>
        <v>0.5</v>
      </c>
      <c r="BE21" s="15">
        <f t="shared" si="25"/>
        <v>9.3696</v>
      </c>
      <c r="BF21" s="16">
        <f t="shared" si="26"/>
        <v>9.8197</v>
      </c>
      <c r="BG21" s="34">
        <f t="shared" si="27"/>
        <v>0</v>
      </c>
      <c r="BH21" s="45">
        <f>'TMDL#1 vs Limnotech Alt nopt'!BD21</f>
        <v>0.012100000000000222</v>
      </c>
      <c r="BI21" s="47">
        <f t="shared" si="28"/>
        <v>9.8318</v>
      </c>
      <c r="BJ21" s="50">
        <f t="shared" si="29"/>
        <v>0.5</v>
      </c>
      <c r="BK21" s="15">
        <f t="shared" si="30"/>
        <v>8.4055</v>
      </c>
      <c r="BL21" s="16">
        <f t="shared" si="31"/>
        <v>8.4077</v>
      </c>
      <c r="BM21" s="18">
        <f t="shared" si="32"/>
        <v>0</v>
      </c>
      <c r="BN21" s="45">
        <f>'TMDL#1 vs Limnotech Alt nopt'!BG21</f>
        <v>0.008800000000000807</v>
      </c>
      <c r="BO21" s="47">
        <f t="shared" si="33"/>
        <v>8.416500000000001</v>
      </c>
      <c r="BP21" s="50">
        <f t="shared" si="34"/>
        <v>0</v>
      </c>
      <c r="BQ21" s="15">
        <f t="shared" si="35"/>
        <v>8.3617</v>
      </c>
      <c r="BR21" s="16">
        <f t="shared" si="36"/>
        <v>8.3689</v>
      </c>
      <c r="BS21" s="18">
        <f t="shared" si="37"/>
        <v>0</v>
      </c>
      <c r="BT21" s="45">
        <f>'TMDL#1 vs Limnotech Alt nopt'!BJ21</f>
        <v>0.015000000000000568</v>
      </c>
      <c r="BU21" s="47">
        <f t="shared" si="38"/>
        <v>8.3839</v>
      </c>
      <c r="BV21" s="50">
        <f t="shared" si="39"/>
        <v>0</v>
      </c>
      <c r="BW21" s="15">
        <f t="shared" si="40"/>
        <v>8.472</v>
      </c>
      <c r="BX21" s="16">
        <f t="shared" si="41"/>
        <v>8.3094</v>
      </c>
      <c r="BY21" s="18">
        <f t="shared" si="42"/>
        <v>0</v>
      </c>
      <c r="BZ21" s="45">
        <f>'TMDL#1 vs Limnotech Alt nopt'!BM21</f>
        <v>0.021600000000001174</v>
      </c>
      <c r="CA21" s="47">
        <f t="shared" si="43"/>
        <v>8.331000000000001</v>
      </c>
      <c r="CB21" s="50">
        <f t="shared" si="44"/>
        <v>-0.1</v>
      </c>
      <c r="CC21" s="53">
        <f t="shared" si="45"/>
        <v>8.254</v>
      </c>
      <c r="CD21" s="54">
        <f t="shared" si="46"/>
        <v>7.9207</v>
      </c>
      <c r="CE21" s="55">
        <f t="shared" si="47"/>
        <v>0.1</v>
      </c>
      <c r="CF21" s="56">
        <f>'TMDL#1 vs Limnotech Alt nopt'!BP21</f>
        <v>0.02740000000000009</v>
      </c>
      <c r="CG21" s="57">
        <f t="shared" si="48"/>
        <v>8.0481</v>
      </c>
      <c r="CH21" s="58">
        <f t="shared" si="49"/>
        <v>-0.2</v>
      </c>
      <c r="CI21" s="15">
        <f t="shared" si="50"/>
        <v>8.8482</v>
      </c>
      <c r="CJ21" s="16">
        <f t="shared" si="51"/>
        <v>8.9108</v>
      </c>
      <c r="CK21" s="18">
        <f t="shared" si="52"/>
        <v>0</v>
      </c>
      <c r="CL21" s="45">
        <f>'TMDL#1 vs Limnotech Alt nopt'!BS21</f>
        <v>0.031200000000000117</v>
      </c>
      <c r="CM21" s="47">
        <f t="shared" si="53"/>
        <v>8.942</v>
      </c>
      <c r="CN21" s="50">
        <f t="shared" si="54"/>
        <v>0.1</v>
      </c>
      <c r="CO21" s="15">
        <f t="shared" si="55"/>
        <v>9.1004</v>
      </c>
      <c r="CP21" s="16">
        <f t="shared" si="56"/>
        <v>9.1334</v>
      </c>
      <c r="CQ21" s="18">
        <f t="shared" si="57"/>
        <v>0</v>
      </c>
      <c r="CR21" s="45">
        <f>'TMDL#1 vs Limnotech Alt nopt'!BX21</f>
        <v>0.021699999999999164</v>
      </c>
      <c r="CS21" s="47">
        <f t="shared" si="58"/>
        <v>9.1551</v>
      </c>
      <c r="CT21" s="50">
        <f t="shared" si="59"/>
        <v>0.1</v>
      </c>
      <c r="CU21" s="15">
        <f t="shared" si="60"/>
        <v>9.4862</v>
      </c>
      <c r="CV21" s="16">
        <f t="shared" si="61"/>
        <v>9.7003</v>
      </c>
      <c r="CW21" s="18">
        <f t="shared" si="62"/>
        <v>0</v>
      </c>
      <c r="CX21" s="45">
        <f>'TMDL#1 vs Limnotech Alt nopt'!CA21</f>
        <v>0.01890000000000036</v>
      </c>
      <c r="CY21" s="47">
        <f t="shared" si="63"/>
        <v>9.7192</v>
      </c>
      <c r="CZ21" s="50">
        <f t="shared" si="64"/>
        <v>0.2</v>
      </c>
      <c r="DA21" s="15">
        <f t="shared" si="65"/>
        <v>10.169</v>
      </c>
      <c r="DB21" s="16">
        <f t="shared" si="66"/>
        <v>10.283</v>
      </c>
      <c r="DC21" s="18">
        <f t="shared" si="67"/>
        <v>0</v>
      </c>
      <c r="DD21" s="45">
        <f>'TMDL#1 vs Limnotech Alt nopt'!CD21</f>
        <v>0.016000000000000014</v>
      </c>
      <c r="DE21" s="47">
        <f t="shared" si="68"/>
        <v>10.299</v>
      </c>
      <c r="DF21" s="50">
        <f t="shared" si="69"/>
        <v>0.1</v>
      </c>
      <c r="DG21" s="15">
        <f t="shared" si="70"/>
        <v>10.611</v>
      </c>
      <c r="DH21" s="16">
        <f t="shared" si="71"/>
        <v>10.663</v>
      </c>
      <c r="DI21" s="18">
        <v>0</v>
      </c>
      <c r="DJ21" s="15">
        <f t="shared" si="72"/>
        <v>10.794</v>
      </c>
      <c r="DK21" s="16">
        <f t="shared" si="73"/>
        <v>10.549</v>
      </c>
      <c r="DL21" s="18">
        <v>0</v>
      </c>
      <c r="DM21" s="15">
        <f t="shared" si="74"/>
        <v>11.273</v>
      </c>
      <c r="DN21" s="16">
        <f t="shared" si="75"/>
        <v>11.11</v>
      </c>
      <c r="DO21" s="18">
        <v>0</v>
      </c>
      <c r="DP21" s="15">
        <f t="shared" si="76"/>
        <v>11.407</v>
      </c>
      <c r="DQ21" s="16">
        <f t="shared" si="77"/>
        <v>11.433</v>
      </c>
      <c r="DR21" s="18">
        <v>0</v>
      </c>
    </row>
    <row r="22" spans="2:122" ht="15">
      <c r="B22">
        <v>170</v>
      </c>
      <c r="C22">
        <v>10.177</v>
      </c>
      <c r="D22">
        <v>9.7183</v>
      </c>
      <c r="E22">
        <v>8.3626</v>
      </c>
      <c r="F22">
        <v>8.2318</v>
      </c>
      <c r="G22">
        <v>8.171</v>
      </c>
      <c r="H22">
        <v>7.7102</v>
      </c>
      <c r="I22">
        <v>8.6575</v>
      </c>
      <c r="J22">
        <v>9.007</v>
      </c>
      <c r="K22">
        <v>9.5966</v>
      </c>
      <c r="L22">
        <v>10.17</v>
      </c>
      <c r="M22">
        <v>10.629</v>
      </c>
      <c r="N22">
        <v>10.507</v>
      </c>
      <c r="O22">
        <v>10.917</v>
      </c>
      <c r="P22">
        <v>11.371</v>
      </c>
      <c r="R22">
        <v>170</v>
      </c>
      <c r="S22">
        <v>9.6048</v>
      </c>
      <c r="T22">
        <v>9.2834</v>
      </c>
      <c r="U22">
        <v>8.3674</v>
      </c>
      <c r="V22">
        <v>8.2672</v>
      </c>
      <c r="W22">
        <v>8.3684</v>
      </c>
      <c r="X22">
        <v>8.1252</v>
      </c>
      <c r="Y22">
        <v>8.6935</v>
      </c>
      <c r="Z22">
        <v>9.0298</v>
      </c>
      <c r="AA22">
        <v>9.3963</v>
      </c>
      <c r="AB22">
        <v>10.036</v>
      </c>
      <c r="AC22">
        <v>10.558</v>
      </c>
      <c r="AD22">
        <v>10.786</v>
      </c>
      <c r="AE22">
        <v>11.197</v>
      </c>
      <c r="AF22">
        <v>11.377</v>
      </c>
      <c r="AG22" s="2"/>
      <c r="AH22">
        <v>170</v>
      </c>
      <c r="AI22" s="5">
        <f t="shared" si="6"/>
        <v>-0.5722000000000005</v>
      </c>
      <c r="AJ22" s="5">
        <f t="shared" si="7"/>
        <v>-0.43489999999999895</v>
      </c>
      <c r="AK22" s="5">
        <f t="shared" si="8"/>
        <v>0.004799999999999471</v>
      </c>
      <c r="AL22" s="5">
        <f t="shared" si="9"/>
        <v>0.035400000000000986</v>
      </c>
      <c r="AM22" s="5">
        <f t="shared" si="10"/>
        <v>0.19740000000000002</v>
      </c>
      <c r="AN22" s="5">
        <f t="shared" si="11"/>
        <v>0.41499999999999915</v>
      </c>
      <c r="AO22" s="5">
        <f t="shared" si="12"/>
        <v>0.03599999999999959</v>
      </c>
      <c r="AP22" s="5">
        <f t="shared" si="13"/>
        <v>0.022800000000000153</v>
      </c>
      <c r="AQ22" s="5">
        <f t="shared" si="14"/>
        <v>-0.20030000000000037</v>
      </c>
      <c r="AR22" s="5">
        <f t="shared" si="15"/>
        <v>-0.13400000000000034</v>
      </c>
      <c r="AS22" s="5">
        <f t="shared" si="16"/>
        <v>-0.07099999999999973</v>
      </c>
      <c r="AT22" s="5">
        <f t="shared" si="17"/>
        <v>0.2789999999999999</v>
      </c>
      <c r="AU22" s="5">
        <f t="shared" si="18"/>
        <v>0.27999999999999936</v>
      </c>
      <c r="AV22" s="5">
        <f t="shared" si="19"/>
        <v>0.006000000000000227</v>
      </c>
      <c r="AX22" s="8">
        <v>170</v>
      </c>
      <c r="AY22" s="15">
        <f t="shared" si="20"/>
        <v>9.6048</v>
      </c>
      <c r="AZ22" s="16">
        <f t="shared" si="21"/>
        <v>10.177</v>
      </c>
      <c r="BA22" s="34">
        <f t="shared" si="22"/>
        <v>0</v>
      </c>
      <c r="BB22" s="45">
        <f>'TMDL#1 vs Limnotech Alt nopt'!BA22</f>
        <v>0.0019999999999988916</v>
      </c>
      <c r="BC22" s="47">
        <f t="shared" si="23"/>
        <v>10.178999999999998</v>
      </c>
      <c r="BD22" s="50">
        <f t="shared" si="24"/>
        <v>0.6</v>
      </c>
      <c r="BE22" s="15">
        <f t="shared" si="25"/>
        <v>9.2834</v>
      </c>
      <c r="BF22" s="16">
        <f t="shared" si="26"/>
        <v>9.7183</v>
      </c>
      <c r="BG22" s="34">
        <f t="shared" si="27"/>
        <v>0</v>
      </c>
      <c r="BH22" s="45">
        <f>'TMDL#1 vs Limnotech Alt nopt'!BD22</f>
        <v>0.005499999999999616</v>
      </c>
      <c r="BI22" s="47">
        <f t="shared" si="28"/>
        <v>9.723799999999999</v>
      </c>
      <c r="BJ22" s="50">
        <f t="shared" si="29"/>
        <v>0.4</v>
      </c>
      <c r="BK22" s="15">
        <f t="shared" si="30"/>
        <v>8.3674</v>
      </c>
      <c r="BL22" s="16">
        <f t="shared" si="31"/>
        <v>8.3626</v>
      </c>
      <c r="BM22" s="18">
        <f t="shared" si="32"/>
        <v>0</v>
      </c>
      <c r="BN22" s="45">
        <f>'TMDL#1 vs Limnotech Alt nopt'!BG22</f>
        <v>0.010099999999999554</v>
      </c>
      <c r="BO22" s="47">
        <f t="shared" si="33"/>
        <v>8.3727</v>
      </c>
      <c r="BP22" s="50">
        <f t="shared" si="34"/>
        <v>0</v>
      </c>
      <c r="BQ22" s="15">
        <f t="shared" si="35"/>
        <v>8.2672</v>
      </c>
      <c r="BR22" s="16">
        <f t="shared" si="36"/>
        <v>8.2318</v>
      </c>
      <c r="BS22" s="18">
        <f t="shared" si="37"/>
        <v>0</v>
      </c>
      <c r="BT22" s="45">
        <f>'TMDL#1 vs Limnotech Alt nopt'!BJ22</f>
        <v>0.015100000000000335</v>
      </c>
      <c r="BU22" s="47">
        <f t="shared" si="38"/>
        <v>8.2469</v>
      </c>
      <c r="BV22" s="50">
        <f t="shared" si="39"/>
        <v>0</v>
      </c>
      <c r="BW22" s="15">
        <f t="shared" si="40"/>
        <v>8.3684</v>
      </c>
      <c r="BX22" s="16">
        <f t="shared" si="41"/>
        <v>8.171</v>
      </c>
      <c r="BY22" s="18">
        <f t="shared" si="42"/>
        <v>0</v>
      </c>
      <c r="BZ22" s="45">
        <f>'TMDL#1 vs Limnotech Alt nopt'!BM22</f>
        <v>0.018200000000000216</v>
      </c>
      <c r="CA22" s="47">
        <f t="shared" si="43"/>
        <v>8.1892</v>
      </c>
      <c r="CB22" s="50">
        <f t="shared" si="44"/>
        <v>-0.2</v>
      </c>
      <c r="CC22" s="53">
        <f t="shared" si="45"/>
        <v>8.1252</v>
      </c>
      <c r="CD22" s="54">
        <f t="shared" si="46"/>
        <v>7.7102</v>
      </c>
      <c r="CE22" s="55">
        <f t="shared" si="47"/>
        <v>0.2</v>
      </c>
      <c r="CF22" s="56">
        <f>'TMDL#1 vs Limnotech Alt nopt'!BP22</f>
        <v>0.0257000000000005</v>
      </c>
      <c r="CG22" s="57">
        <f t="shared" si="48"/>
        <v>7.935900000000001</v>
      </c>
      <c r="CH22" s="58">
        <f t="shared" si="49"/>
        <v>-0.2</v>
      </c>
      <c r="CI22" s="15">
        <f t="shared" si="50"/>
        <v>8.6935</v>
      </c>
      <c r="CJ22" s="16">
        <f t="shared" si="51"/>
        <v>8.6575</v>
      </c>
      <c r="CK22" s="18">
        <f t="shared" si="52"/>
        <v>0</v>
      </c>
      <c r="CL22" s="45">
        <f>'TMDL#1 vs Limnotech Alt nopt'!BS22</f>
        <v>0.03110000000000035</v>
      </c>
      <c r="CM22" s="47">
        <f t="shared" si="53"/>
        <v>8.688600000000001</v>
      </c>
      <c r="CN22" s="50">
        <f t="shared" si="54"/>
        <v>0</v>
      </c>
      <c r="CO22" s="15">
        <f t="shared" si="55"/>
        <v>9.0298</v>
      </c>
      <c r="CP22" s="16">
        <f t="shared" si="56"/>
        <v>9.007</v>
      </c>
      <c r="CQ22" s="18">
        <f t="shared" si="57"/>
        <v>0</v>
      </c>
      <c r="CR22" s="45">
        <f>'TMDL#1 vs Limnotech Alt nopt'!BX22</f>
        <v>0.020400000000000418</v>
      </c>
      <c r="CS22" s="47">
        <f t="shared" si="58"/>
        <v>9.0274</v>
      </c>
      <c r="CT22" s="50">
        <f t="shared" si="59"/>
        <v>0</v>
      </c>
      <c r="CU22" s="15">
        <f t="shared" si="60"/>
        <v>9.3963</v>
      </c>
      <c r="CV22" s="16">
        <f t="shared" si="61"/>
        <v>9.5966</v>
      </c>
      <c r="CW22" s="18">
        <f t="shared" si="62"/>
        <v>0</v>
      </c>
      <c r="CX22" s="45">
        <f>'TMDL#1 vs Limnotech Alt nopt'!CA22</f>
        <v>0.017799999999999372</v>
      </c>
      <c r="CY22" s="47">
        <f t="shared" si="63"/>
        <v>9.6144</v>
      </c>
      <c r="CZ22" s="50">
        <f t="shared" si="64"/>
        <v>0.2</v>
      </c>
      <c r="DA22" s="15">
        <f t="shared" si="65"/>
        <v>10.036</v>
      </c>
      <c r="DB22" s="16">
        <f t="shared" si="66"/>
        <v>10.17</v>
      </c>
      <c r="DC22" s="18">
        <f t="shared" si="67"/>
        <v>0</v>
      </c>
      <c r="DD22" s="45">
        <f>'TMDL#1 vs Limnotech Alt nopt'!CD22</f>
        <v>0.015000000000000568</v>
      </c>
      <c r="DE22" s="47">
        <f t="shared" si="68"/>
        <v>10.185</v>
      </c>
      <c r="DF22" s="50">
        <f t="shared" si="69"/>
        <v>0.1</v>
      </c>
      <c r="DG22" s="15">
        <f t="shared" si="70"/>
        <v>10.558</v>
      </c>
      <c r="DH22" s="16">
        <f t="shared" si="71"/>
        <v>10.629</v>
      </c>
      <c r="DI22" s="18">
        <v>0</v>
      </c>
      <c r="DJ22" s="15">
        <f t="shared" si="72"/>
        <v>10.786</v>
      </c>
      <c r="DK22" s="16">
        <f t="shared" si="73"/>
        <v>10.507</v>
      </c>
      <c r="DL22" s="18">
        <v>0</v>
      </c>
      <c r="DM22" s="15">
        <f t="shared" si="74"/>
        <v>11.197</v>
      </c>
      <c r="DN22" s="16">
        <f t="shared" si="75"/>
        <v>10.917</v>
      </c>
      <c r="DO22" s="18">
        <v>0</v>
      </c>
      <c r="DP22" s="15">
        <f t="shared" si="76"/>
        <v>11.377</v>
      </c>
      <c r="DQ22" s="16">
        <f t="shared" si="77"/>
        <v>11.371</v>
      </c>
      <c r="DR22" s="18">
        <v>0</v>
      </c>
    </row>
    <row r="23" spans="2:122" ht="15">
      <c r="B23">
        <v>171</v>
      </c>
      <c r="C23">
        <v>10.169</v>
      </c>
      <c r="D23">
        <v>9.6568</v>
      </c>
      <c r="E23">
        <v>8.3898</v>
      </c>
      <c r="F23">
        <v>8.1693</v>
      </c>
      <c r="G23">
        <v>8.0749</v>
      </c>
      <c r="H23">
        <v>7.5464</v>
      </c>
      <c r="I23">
        <v>8.4332</v>
      </c>
      <c r="J23">
        <v>8.8623</v>
      </c>
      <c r="K23">
        <v>9.4806</v>
      </c>
      <c r="L23">
        <v>10.061</v>
      </c>
      <c r="M23">
        <v>10.542</v>
      </c>
      <c r="N23">
        <v>10.443</v>
      </c>
      <c r="O23">
        <v>10.918</v>
      </c>
      <c r="P23">
        <v>11.312</v>
      </c>
      <c r="R23">
        <v>171</v>
      </c>
      <c r="S23">
        <v>9.5781</v>
      </c>
      <c r="T23">
        <v>9.233</v>
      </c>
      <c r="U23">
        <v>8.3954</v>
      </c>
      <c r="V23">
        <v>8.2275</v>
      </c>
      <c r="W23">
        <v>8.3061</v>
      </c>
      <c r="X23">
        <v>8.037</v>
      </c>
      <c r="Y23">
        <v>8.5724</v>
      </c>
      <c r="Z23">
        <v>8.9574</v>
      </c>
      <c r="AA23">
        <v>9.3115</v>
      </c>
      <c r="AB23">
        <v>9.9122</v>
      </c>
      <c r="AC23">
        <v>10.482</v>
      </c>
      <c r="AD23">
        <v>10.754</v>
      </c>
      <c r="AE23">
        <v>11.198</v>
      </c>
      <c r="AF23">
        <v>11.359</v>
      </c>
      <c r="AG23" s="2"/>
      <c r="AH23">
        <v>171</v>
      </c>
      <c r="AI23" s="5">
        <f t="shared" si="6"/>
        <v>-0.5909000000000013</v>
      </c>
      <c r="AJ23" s="5">
        <f t="shared" si="7"/>
        <v>-0.42379999999999995</v>
      </c>
      <c r="AK23" s="5">
        <f t="shared" si="8"/>
        <v>0.00560000000000116</v>
      </c>
      <c r="AL23" s="5">
        <f t="shared" si="9"/>
        <v>0.05819999999999936</v>
      </c>
      <c r="AM23" s="5">
        <f t="shared" si="10"/>
        <v>0.23120000000000118</v>
      </c>
      <c r="AN23" s="5">
        <f t="shared" si="11"/>
        <v>0.4906000000000006</v>
      </c>
      <c r="AO23" s="5">
        <f t="shared" si="12"/>
        <v>0.13920000000000066</v>
      </c>
      <c r="AP23" s="5">
        <f t="shared" si="13"/>
        <v>0.0951000000000004</v>
      </c>
      <c r="AQ23" s="5">
        <f t="shared" si="14"/>
        <v>-0.16910000000000025</v>
      </c>
      <c r="AR23" s="5">
        <f t="shared" si="15"/>
        <v>-0.1487999999999996</v>
      </c>
      <c r="AS23" s="5">
        <f t="shared" si="16"/>
        <v>-0.0600000000000005</v>
      </c>
      <c r="AT23" s="5">
        <f t="shared" si="17"/>
        <v>0.31099999999999994</v>
      </c>
      <c r="AU23" s="5">
        <f t="shared" si="18"/>
        <v>0.28000000000000114</v>
      </c>
      <c r="AV23" s="5">
        <f t="shared" si="19"/>
        <v>0.0470000000000006</v>
      </c>
      <c r="AX23" s="8">
        <v>171</v>
      </c>
      <c r="AY23" s="15">
        <f t="shared" si="20"/>
        <v>9.5781</v>
      </c>
      <c r="AZ23" s="16">
        <f t="shared" si="21"/>
        <v>10.169</v>
      </c>
      <c r="BA23" s="34">
        <f t="shared" si="22"/>
        <v>0</v>
      </c>
      <c r="BB23" s="45">
        <f>'TMDL#1 vs Limnotech Alt nopt'!BA23</f>
        <v>-0.0039999999999995595</v>
      </c>
      <c r="BC23" s="47">
        <f t="shared" si="23"/>
        <v>10.165000000000001</v>
      </c>
      <c r="BD23" s="50">
        <f t="shared" si="24"/>
        <v>0.6</v>
      </c>
      <c r="BE23" s="15">
        <f t="shared" si="25"/>
        <v>9.233</v>
      </c>
      <c r="BF23" s="16">
        <f t="shared" si="26"/>
        <v>9.6568</v>
      </c>
      <c r="BG23" s="34">
        <f t="shared" si="27"/>
        <v>0</v>
      </c>
      <c r="BH23" s="45">
        <f>'TMDL#1 vs Limnotech Alt nopt'!BD23</f>
        <v>0.0034999999999989484</v>
      </c>
      <c r="BI23" s="47">
        <f t="shared" si="28"/>
        <v>9.6603</v>
      </c>
      <c r="BJ23" s="50">
        <f t="shared" si="29"/>
        <v>0.4</v>
      </c>
      <c r="BK23" s="15">
        <f t="shared" si="30"/>
        <v>8.3954</v>
      </c>
      <c r="BL23" s="16">
        <f t="shared" si="31"/>
        <v>8.3898</v>
      </c>
      <c r="BM23" s="18">
        <f t="shared" si="32"/>
        <v>0</v>
      </c>
      <c r="BN23" s="45">
        <f>'TMDL#1 vs Limnotech Alt nopt'!BG23</f>
        <v>0.010699999999999932</v>
      </c>
      <c r="BO23" s="47">
        <f t="shared" si="33"/>
        <v>8.4005</v>
      </c>
      <c r="BP23" s="50">
        <f t="shared" si="34"/>
        <v>0</v>
      </c>
      <c r="BQ23" s="15">
        <f t="shared" si="35"/>
        <v>8.2275</v>
      </c>
      <c r="BR23" s="16">
        <f t="shared" si="36"/>
        <v>8.1693</v>
      </c>
      <c r="BS23" s="18">
        <f t="shared" si="37"/>
        <v>0</v>
      </c>
      <c r="BT23" s="45">
        <f>'TMDL#1 vs Limnotech Alt nopt'!BJ23</f>
        <v>0.014699999999999491</v>
      </c>
      <c r="BU23" s="47">
        <f t="shared" si="38"/>
        <v>8.184</v>
      </c>
      <c r="BV23" s="50">
        <f t="shared" si="39"/>
        <v>0</v>
      </c>
      <c r="BW23" s="53">
        <f t="shared" si="40"/>
        <v>8.3061</v>
      </c>
      <c r="BX23" s="54">
        <f t="shared" si="41"/>
        <v>8.0749</v>
      </c>
      <c r="BY23" s="55">
        <f t="shared" si="42"/>
        <v>0</v>
      </c>
      <c r="BZ23" s="56">
        <f>'TMDL#1 vs Limnotech Alt nopt'!BM23</f>
        <v>0.01609999999999978</v>
      </c>
      <c r="CA23" s="57">
        <f t="shared" si="43"/>
        <v>8.091</v>
      </c>
      <c r="CB23" s="58">
        <f t="shared" si="44"/>
        <v>-0.2</v>
      </c>
      <c r="CC23" s="53">
        <f t="shared" si="45"/>
        <v>8.037</v>
      </c>
      <c r="CD23" s="54">
        <f t="shared" si="46"/>
        <v>7.5464</v>
      </c>
      <c r="CE23" s="55">
        <f t="shared" si="47"/>
        <v>0.3</v>
      </c>
      <c r="CF23" s="56">
        <f>'TMDL#1 vs Limnotech Alt nopt'!BP23</f>
        <v>0.021300000000000097</v>
      </c>
      <c r="CG23" s="57">
        <f t="shared" si="48"/>
        <v>7.8677</v>
      </c>
      <c r="CH23" s="58">
        <f t="shared" si="49"/>
        <v>-0.2</v>
      </c>
      <c r="CI23" s="15">
        <f t="shared" si="50"/>
        <v>8.5724</v>
      </c>
      <c r="CJ23" s="16">
        <f t="shared" si="51"/>
        <v>8.4332</v>
      </c>
      <c r="CK23" s="18">
        <f t="shared" si="52"/>
        <v>0</v>
      </c>
      <c r="CL23" s="45">
        <f>'TMDL#1 vs Limnotech Alt nopt'!BS23</f>
        <v>0.02909999999999968</v>
      </c>
      <c r="CM23" s="47">
        <f t="shared" si="53"/>
        <v>8.462299999999999</v>
      </c>
      <c r="CN23" s="50">
        <f t="shared" si="54"/>
        <v>-0.1</v>
      </c>
      <c r="CO23" s="15">
        <f t="shared" si="55"/>
        <v>8.9574</v>
      </c>
      <c r="CP23" s="16">
        <f t="shared" si="56"/>
        <v>8.8623</v>
      </c>
      <c r="CQ23" s="18">
        <f t="shared" si="57"/>
        <v>0</v>
      </c>
      <c r="CR23" s="45">
        <f>'TMDL#1 vs Limnotech Alt nopt'!BX23</f>
        <v>0.018899999999998585</v>
      </c>
      <c r="CS23" s="47">
        <f t="shared" si="58"/>
        <v>8.881199999999998</v>
      </c>
      <c r="CT23" s="50">
        <f t="shared" si="59"/>
        <v>-0.1</v>
      </c>
      <c r="CU23" s="15">
        <f t="shared" si="60"/>
        <v>9.3115</v>
      </c>
      <c r="CV23" s="16">
        <f t="shared" si="61"/>
        <v>9.4806</v>
      </c>
      <c r="CW23" s="18">
        <f t="shared" si="62"/>
        <v>0</v>
      </c>
      <c r="CX23" s="45">
        <f>'TMDL#1 vs Limnotech Alt nopt'!CA23</f>
        <v>0.01670000000000016</v>
      </c>
      <c r="CY23" s="47">
        <f t="shared" si="63"/>
        <v>9.497300000000001</v>
      </c>
      <c r="CZ23" s="50">
        <f t="shared" si="64"/>
        <v>0.2</v>
      </c>
      <c r="DA23" s="15">
        <f t="shared" si="65"/>
        <v>9.9122</v>
      </c>
      <c r="DB23" s="16">
        <f t="shared" si="66"/>
        <v>10.061</v>
      </c>
      <c r="DC23" s="18">
        <f t="shared" si="67"/>
        <v>0</v>
      </c>
      <c r="DD23" s="45">
        <f>'TMDL#1 vs Limnotech Alt nopt'!CD23</f>
        <v>0.013999999999999346</v>
      </c>
      <c r="DE23" s="47">
        <f t="shared" si="68"/>
        <v>10.075</v>
      </c>
      <c r="DF23" s="50">
        <f t="shared" si="69"/>
        <v>0.2</v>
      </c>
      <c r="DG23" s="15">
        <f t="shared" si="70"/>
        <v>10.482</v>
      </c>
      <c r="DH23" s="16">
        <f t="shared" si="71"/>
        <v>10.542</v>
      </c>
      <c r="DI23" s="18">
        <v>0</v>
      </c>
      <c r="DJ23" s="15">
        <f t="shared" si="72"/>
        <v>10.754</v>
      </c>
      <c r="DK23" s="16">
        <f t="shared" si="73"/>
        <v>10.443</v>
      </c>
      <c r="DL23" s="18">
        <v>0</v>
      </c>
      <c r="DM23" s="15">
        <f t="shared" si="74"/>
        <v>11.198</v>
      </c>
      <c r="DN23" s="16">
        <f t="shared" si="75"/>
        <v>10.918</v>
      </c>
      <c r="DO23" s="18">
        <v>0</v>
      </c>
      <c r="DP23" s="15">
        <f t="shared" si="76"/>
        <v>11.359</v>
      </c>
      <c r="DQ23" s="16">
        <f t="shared" si="77"/>
        <v>11.312</v>
      </c>
      <c r="DR23" s="18">
        <v>0</v>
      </c>
    </row>
    <row r="24" spans="2:122" ht="15">
      <c r="B24">
        <v>172</v>
      </c>
      <c r="C24">
        <v>10.08</v>
      </c>
      <c r="D24">
        <v>9.4624</v>
      </c>
      <c r="E24">
        <v>8.1665</v>
      </c>
      <c r="F24">
        <v>7.8047</v>
      </c>
      <c r="G24">
        <v>7.6322</v>
      </c>
      <c r="H24">
        <v>7.0718</v>
      </c>
      <c r="I24">
        <v>8.0598</v>
      </c>
      <c r="J24">
        <v>8.6515</v>
      </c>
      <c r="K24">
        <v>9.3956</v>
      </c>
      <c r="L24">
        <v>9.9894</v>
      </c>
      <c r="M24">
        <v>10.407</v>
      </c>
      <c r="N24">
        <v>10.395</v>
      </c>
      <c r="O24">
        <v>11.057</v>
      </c>
      <c r="P24">
        <v>11.393</v>
      </c>
      <c r="R24">
        <v>172</v>
      </c>
      <c r="S24">
        <v>9.4994</v>
      </c>
      <c r="T24">
        <v>9.0804</v>
      </c>
      <c r="U24">
        <v>8.2276</v>
      </c>
      <c r="V24">
        <v>7.9583</v>
      </c>
      <c r="W24">
        <v>7.9829</v>
      </c>
      <c r="X24">
        <v>7.6998</v>
      </c>
      <c r="Y24">
        <v>8.3456</v>
      </c>
      <c r="Z24">
        <v>8.8565</v>
      </c>
      <c r="AA24">
        <v>9.2613</v>
      </c>
      <c r="AB24">
        <v>9.8246</v>
      </c>
      <c r="AC24">
        <v>10.371</v>
      </c>
      <c r="AD24">
        <v>10.715</v>
      </c>
      <c r="AE24">
        <v>11.288</v>
      </c>
      <c r="AF24">
        <v>11.431</v>
      </c>
      <c r="AG24" s="2"/>
      <c r="AH24">
        <v>172</v>
      </c>
      <c r="AI24" s="5">
        <f t="shared" si="6"/>
        <v>-0.5806000000000004</v>
      </c>
      <c r="AJ24" s="5">
        <f t="shared" si="7"/>
        <v>-0.38200000000000145</v>
      </c>
      <c r="AK24" s="5">
        <f t="shared" si="8"/>
        <v>0.061100000000001486</v>
      </c>
      <c r="AL24" s="5">
        <f t="shared" si="9"/>
        <v>0.15359999999999996</v>
      </c>
      <c r="AM24" s="5">
        <f t="shared" si="10"/>
        <v>0.3506999999999998</v>
      </c>
      <c r="AN24" s="5">
        <f t="shared" si="11"/>
        <v>0.6280000000000001</v>
      </c>
      <c r="AO24" s="5">
        <f t="shared" si="12"/>
        <v>0.28580000000000005</v>
      </c>
      <c r="AP24" s="5">
        <f t="shared" si="13"/>
        <v>0.20500000000000007</v>
      </c>
      <c r="AQ24" s="5">
        <f t="shared" si="14"/>
        <v>-0.13429999999999964</v>
      </c>
      <c r="AR24" s="5">
        <f t="shared" si="15"/>
        <v>-0.1647999999999996</v>
      </c>
      <c r="AS24" s="5">
        <f t="shared" si="16"/>
        <v>-0.03599999999999959</v>
      </c>
      <c r="AT24" s="5">
        <f t="shared" si="17"/>
        <v>0.3200000000000003</v>
      </c>
      <c r="AU24" s="5">
        <f t="shared" si="18"/>
        <v>0.23099999999999987</v>
      </c>
      <c r="AV24" s="5">
        <f t="shared" si="19"/>
        <v>0.03799999999999848</v>
      </c>
      <c r="AX24" s="8">
        <v>172</v>
      </c>
      <c r="AY24" s="15">
        <f t="shared" si="20"/>
        <v>9.4994</v>
      </c>
      <c r="AZ24" s="16">
        <f t="shared" si="21"/>
        <v>10.08</v>
      </c>
      <c r="BA24" s="34">
        <f t="shared" si="22"/>
        <v>0</v>
      </c>
      <c r="BB24" s="45">
        <f>'TMDL#1 vs Limnotech Alt nopt'!BA24</f>
        <v>-0.007999999999999119</v>
      </c>
      <c r="BC24" s="47">
        <f t="shared" si="23"/>
        <v>10.072000000000001</v>
      </c>
      <c r="BD24" s="50">
        <f t="shared" si="24"/>
        <v>0.6</v>
      </c>
      <c r="BE24" s="15">
        <f t="shared" si="25"/>
        <v>9.0804</v>
      </c>
      <c r="BF24" s="16">
        <f t="shared" si="26"/>
        <v>9.4624</v>
      </c>
      <c r="BG24" s="34">
        <f t="shared" si="27"/>
        <v>0</v>
      </c>
      <c r="BH24" s="45">
        <f>'TMDL#1 vs Limnotech Alt nopt'!BD24</f>
        <v>0.006800000000000139</v>
      </c>
      <c r="BI24" s="47">
        <f t="shared" si="28"/>
        <v>9.4692</v>
      </c>
      <c r="BJ24" s="50">
        <f t="shared" si="29"/>
        <v>0.4</v>
      </c>
      <c r="BK24" s="15">
        <f t="shared" si="30"/>
        <v>8.2276</v>
      </c>
      <c r="BL24" s="16">
        <f t="shared" si="31"/>
        <v>8.1665</v>
      </c>
      <c r="BM24" s="18">
        <f t="shared" si="32"/>
        <v>0</v>
      </c>
      <c r="BN24" s="45">
        <f>'TMDL#1 vs Limnotech Alt nopt'!BG24</f>
        <v>0.006699999999998596</v>
      </c>
      <c r="BO24" s="47">
        <f t="shared" si="33"/>
        <v>8.173199999999998</v>
      </c>
      <c r="BP24" s="50">
        <f t="shared" si="34"/>
        <v>-0.1</v>
      </c>
      <c r="BQ24" s="15">
        <f t="shared" si="35"/>
        <v>7.9583</v>
      </c>
      <c r="BR24" s="16">
        <f t="shared" si="36"/>
        <v>7.8047</v>
      </c>
      <c r="BS24" s="18">
        <f t="shared" si="37"/>
        <v>0</v>
      </c>
      <c r="BT24" s="45">
        <f>'TMDL#1 vs Limnotech Alt nopt'!BJ24</f>
        <v>0.013200000000000323</v>
      </c>
      <c r="BU24" s="47">
        <f t="shared" si="38"/>
        <v>7.817900000000001</v>
      </c>
      <c r="BV24" s="50">
        <f t="shared" si="39"/>
        <v>-0.1</v>
      </c>
      <c r="BW24" s="53">
        <f t="shared" si="40"/>
        <v>7.9829</v>
      </c>
      <c r="BX24" s="54">
        <f t="shared" si="41"/>
        <v>7.6322</v>
      </c>
      <c r="BY24" s="55">
        <f t="shared" si="42"/>
        <v>0.2</v>
      </c>
      <c r="BZ24" s="56">
        <f>'TMDL#1 vs Limnotech Alt nopt'!BM24</f>
        <v>0.014000000000000234</v>
      </c>
      <c r="CA24" s="57">
        <f t="shared" si="43"/>
        <v>7.8462000000000005</v>
      </c>
      <c r="CB24" s="58">
        <f t="shared" si="44"/>
        <v>-0.1</v>
      </c>
      <c r="CC24" s="53">
        <f t="shared" si="45"/>
        <v>7.6998</v>
      </c>
      <c r="CD24" s="54">
        <f t="shared" si="46"/>
        <v>7.0718</v>
      </c>
      <c r="CE24" s="55">
        <f t="shared" si="47"/>
        <v>0.4</v>
      </c>
      <c r="CF24" s="56">
        <f>'TMDL#1 vs Limnotech Alt nopt'!BP24</f>
        <v>0.01670000000000016</v>
      </c>
      <c r="CG24" s="57">
        <f t="shared" si="48"/>
        <v>7.4885</v>
      </c>
      <c r="CH24" s="58">
        <f t="shared" si="49"/>
        <v>-0.2</v>
      </c>
      <c r="CI24" s="53">
        <f t="shared" si="50"/>
        <v>8.3456</v>
      </c>
      <c r="CJ24" s="54">
        <f t="shared" si="51"/>
        <v>8.0598</v>
      </c>
      <c r="CK24" s="55">
        <f t="shared" si="52"/>
        <v>0.1</v>
      </c>
      <c r="CL24" s="56">
        <f>'TMDL#1 vs Limnotech Alt nopt'!BS24</f>
        <v>0.02919999999999945</v>
      </c>
      <c r="CM24" s="57">
        <f t="shared" si="53"/>
        <v>8.188999999999998</v>
      </c>
      <c r="CN24" s="58">
        <f t="shared" si="54"/>
        <v>-0.2</v>
      </c>
      <c r="CO24" s="53">
        <f t="shared" si="55"/>
        <v>8.8565</v>
      </c>
      <c r="CP24" s="54">
        <f t="shared" si="56"/>
        <v>8.6515</v>
      </c>
      <c r="CQ24" s="55">
        <f t="shared" si="57"/>
        <v>0</v>
      </c>
      <c r="CR24" s="56">
        <f>'TMDL#1 vs Limnotech Alt nopt'!BX24</f>
        <v>0.02009999999999934</v>
      </c>
      <c r="CS24" s="57">
        <f t="shared" si="58"/>
        <v>8.6716</v>
      </c>
      <c r="CT24" s="58">
        <f t="shared" si="59"/>
        <v>-0.2</v>
      </c>
      <c r="CU24" s="15">
        <f t="shared" si="60"/>
        <v>9.2613</v>
      </c>
      <c r="CV24" s="16">
        <f t="shared" si="61"/>
        <v>9.3956</v>
      </c>
      <c r="CW24" s="18">
        <f t="shared" si="62"/>
        <v>0</v>
      </c>
      <c r="CX24" s="45">
        <f>'TMDL#1 vs Limnotech Alt nopt'!CA24</f>
        <v>0.015799999999998704</v>
      </c>
      <c r="CY24" s="47">
        <f t="shared" si="63"/>
        <v>9.411399999999999</v>
      </c>
      <c r="CZ24" s="50">
        <f t="shared" si="64"/>
        <v>0.2</v>
      </c>
      <c r="DA24" s="15">
        <f t="shared" si="65"/>
        <v>9.8246</v>
      </c>
      <c r="DB24" s="16">
        <f t="shared" si="66"/>
        <v>9.9894</v>
      </c>
      <c r="DC24" s="18">
        <f t="shared" si="67"/>
        <v>0</v>
      </c>
      <c r="DD24" s="45">
        <f>'TMDL#1 vs Limnotech Alt nopt'!CD24</f>
        <v>0.014000000000001123</v>
      </c>
      <c r="DE24" s="47">
        <f t="shared" si="68"/>
        <v>10.003400000000001</v>
      </c>
      <c r="DF24" s="50">
        <f t="shared" si="69"/>
        <v>0.2</v>
      </c>
      <c r="DG24" s="15">
        <f t="shared" si="70"/>
        <v>10.371</v>
      </c>
      <c r="DH24" s="16">
        <f t="shared" si="71"/>
        <v>10.407</v>
      </c>
      <c r="DI24" s="18">
        <v>0</v>
      </c>
      <c r="DJ24" s="15">
        <f t="shared" si="72"/>
        <v>10.715</v>
      </c>
      <c r="DK24" s="16">
        <f t="shared" si="73"/>
        <v>10.395</v>
      </c>
      <c r="DL24" s="18">
        <v>0</v>
      </c>
      <c r="DM24" s="15">
        <f t="shared" si="74"/>
        <v>11.288</v>
      </c>
      <c r="DN24" s="16">
        <f t="shared" si="75"/>
        <v>11.057</v>
      </c>
      <c r="DO24" s="18">
        <v>0</v>
      </c>
      <c r="DP24" s="15">
        <f t="shared" si="76"/>
        <v>11.431</v>
      </c>
      <c r="DQ24" s="16">
        <f t="shared" si="77"/>
        <v>11.393</v>
      </c>
      <c r="DR24" s="18">
        <v>0</v>
      </c>
    </row>
    <row r="25" spans="2:122" ht="15">
      <c r="B25">
        <v>173</v>
      </c>
      <c r="C25">
        <v>9.9638</v>
      </c>
      <c r="D25">
        <v>9.3119</v>
      </c>
      <c r="E25">
        <v>7.9957</v>
      </c>
      <c r="F25">
        <v>7.5509</v>
      </c>
      <c r="G25">
        <v>7.3605</v>
      </c>
      <c r="H25">
        <v>6.7801</v>
      </c>
      <c r="I25">
        <v>7.7534</v>
      </c>
      <c r="J25">
        <v>8.4561</v>
      </c>
      <c r="K25">
        <v>9.3089</v>
      </c>
      <c r="L25">
        <v>9.9061</v>
      </c>
      <c r="M25">
        <v>10.286</v>
      </c>
      <c r="N25">
        <v>10.353</v>
      </c>
      <c r="O25">
        <v>11.028</v>
      </c>
      <c r="P25">
        <v>11.407</v>
      </c>
      <c r="R25">
        <v>173</v>
      </c>
      <c r="S25">
        <v>9.4025</v>
      </c>
      <c r="T25">
        <v>8.9591</v>
      </c>
      <c r="U25">
        <v>8.1174</v>
      </c>
      <c r="V25">
        <v>7.7956</v>
      </c>
      <c r="W25">
        <v>7.797</v>
      </c>
      <c r="X25">
        <v>7.5123</v>
      </c>
      <c r="Y25">
        <v>8.1538</v>
      </c>
      <c r="Z25">
        <v>8.7523</v>
      </c>
      <c r="AA25">
        <v>9.2146</v>
      </c>
      <c r="AB25">
        <v>9.769</v>
      </c>
      <c r="AC25">
        <v>10.292</v>
      </c>
      <c r="AD25">
        <v>10.68</v>
      </c>
      <c r="AE25">
        <v>11.289</v>
      </c>
      <c r="AF25">
        <v>11.459</v>
      </c>
      <c r="AG25" s="2"/>
      <c r="AH25">
        <v>173</v>
      </c>
      <c r="AI25" s="5">
        <f t="shared" si="6"/>
        <v>-0.561300000000001</v>
      </c>
      <c r="AJ25" s="5">
        <f t="shared" si="7"/>
        <v>-0.3528000000000002</v>
      </c>
      <c r="AK25" s="5">
        <f t="shared" si="8"/>
        <v>0.1216999999999997</v>
      </c>
      <c r="AL25" s="5">
        <f t="shared" si="9"/>
        <v>0.24469999999999992</v>
      </c>
      <c r="AM25" s="5">
        <f t="shared" si="10"/>
        <v>0.43649999999999967</v>
      </c>
      <c r="AN25" s="5">
        <f t="shared" si="11"/>
        <v>0.7321999999999997</v>
      </c>
      <c r="AO25" s="5">
        <f t="shared" si="12"/>
        <v>0.4004000000000003</v>
      </c>
      <c r="AP25" s="5">
        <f t="shared" si="13"/>
        <v>0.2962000000000007</v>
      </c>
      <c r="AQ25" s="5">
        <f t="shared" si="14"/>
        <v>-0.09429999999999872</v>
      </c>
      <c r="AR25" s="5">
        <f t="shared" si="15"/>
        <v>-0.13710000000000022</v>
      </c>
      <c r="AS25" s="5">
        <f t="shared" si="16"/>
        <v>0.006000000000000227</v>
      </c>
      <c r="AT25" s="5">
        <f t="shared" si="17"/>
        <v>0.32699999999999996</v>
      </c>
      <c r="AU25" s="5">
        <f t="shared" si="18"/>
        <v>0.26099999999999923</v>
      </c>
      <c r="AV25" s="5">
        <f t="shared" si="19"/>
        <v>0.0519999999999996</v>
      </c>
      <c r="AX25" s="8">
        <v>173</v>
      </c>
      <c r="AY25" s="15">
        <f t="shared" si="20"/>
        <v>9.4025</v>
      </c>
      <c r="AZ25" s="16">
        <f t="shared" si="21"/>
        <v>9.9638</v>
      </c>
      <c r="BA25" s="34">
        <f t="shared" si="22"/>
        <v>0</v>
      </c>
      <c r="BB25" s="45">
        <f>'TMDL#1 vs Limnotech Alt nopt'!BA25</f>
        <v>-0.008399999999999963</v>
      </c>
      <c r="BC25" s="47">
        <f t="shared" si="23"/>
        <v>9.955400000000001</v>
      </c>
      <c r="BD25" s="50">
        <f t="shared" si="24"/>
        <v>0.6</v>
      </c>
      <c r="BE25" s="15">
        <f t="shared" si="25"/>
        <v>8.9591</v>
      </c>
      <c r="BF25" s="16">
        <f t="shared" si="26"/>
        <v>9.3119</v>
      </c>
      <c r="BG25" s="34">
        <f t="shared" si="27"/>
        <v>0</v>
      </c>
      <c r="BH25" s="45">
        <f>'TMDL#1 vs Limnotech Alt nopt'!BD25</f>
        <v>0.005499999999999616</v>
      </c>
      <c r="BI25" s="47">
        <f t="shared" si="28"/>
        <v>9.3174</v>
      </c>
      <c r="BJ25" s="50">
        <f t="shared" si="29"/>
        <v>0.4</v>
      </c>
      <c r="BK25" s="15">
        <f t="shared" si="30"/>
        <v>8.1174</v>
      </c>
      <c r="BL25" s="16">
        <f t="shared" si="31"/>
        <v>7.9957</v>
      </c>
      <c r="BM25" s="18">
        <f t="shared" si="32"/>
        <v>0</v>
      </c>
      <c r="BN25" s="45">
        <f>'TMDL#1 vs Limnotech Alt nopt'!BG25</f>
        <v>0.006399999999999295</v>
      </c>
      <c r="BO25" s="47">
        <f t="shared" si="33"/>
        <v>8.002099999999999</v>
      </c>
      <c r="BP25" s="50">
        <f t="shared" si="34"/>
        <v>-0.1</v>
      </c>
      <c r="BQ25" s="53">
        <f t="shared" si="35"/>
        <v>7.7956</v>
      </c>
      <c r="BR25" s="54">
        <f t="shared" si="36"/>
        <v>7.5509</v>
      </c>
      <c r="BS25" s="55">
        <f t="shared" si="37"/>
        <v>0</v>
      </c>
      <c r="BT25" s="56">
        <f>'TMDL#1 vs Limnotech Alt nopt'!BJ25</f>
        <v>0.012199999999999989</v>
      </c>
      <c r="BU25" s="57">
        <f t="shared" si="38"/>
        <v>7.5631</v>
      </c>
      <c r="BV25" s="58">
        <f t="shared" si="39"/>
        <v>-0.2</v>
      </c>
      <c r="BW25" s="53">
        <f t="shared" si="40"/>
        <v>7.797</v>
      </c>
      <c r="BX25" s="54">
        <f t="shared" si="41"/>
        <v>7.3605</v>
      </c>
      <c r="BY25" s="55">
        <f t="shared" si="42"/>
        <v>0.2</v>
      </c>
      <c r="BZ25" s="56">
        <f>'TMDL#1 vs Limnotech Alt nopt'!BM25</f>
        <v>0.013700000000000045</v>
      </c>
      <c r="CA25" s="57">
        <f t="shared" si="43"/>
        <v>7.5742</v>
      </c>
      <c r="CB25" s="58">
        <f t="shared" si="44"/>
        <v>-0.2</v>
      </c>
      <c r="CC25" s="53">
        <f t="shared" si="45"/>
        <v>7.5123</v>
      </c>
      <c r="CD25" s="54">
        <f t="shared" si="46"/>
        <v>6.7801</v>
      </c>
      <c r="CE25" s="55">
        <f t="shared" si="47"/>
        <v>0.5</v>
      </c>
      <c r="CF25" s="56">
        <f>'TMDL#1 vs Limnotech Alt nopt'!BP25</f>
        <v>0.01359999999999939</v>
      </c>
      <c r="CG25" s="57">
        <f t="shared" si="48"/>
        <v>7.293699999999999</v>
      </c>
      <c r="CH25" s="58">
        <f t="shared" si="49"/>
        <v>-0.2</v>
      </c>
      <c r="CI25" s="53">
        <f t="shared" si="50"/>
        <v>8.1538</v>
      </c>
      <c r="CJ25" s="54">
        <f t="shared" si="51"/>
        <v>7.7534</v>
      </c>
      <c r="CK25" s="55">
        <f t="shared" si="52"/>
        <v>0.2</v>
      </c>
      <c r="CL25" s="56">
        <f>'TMDL#1 vs Limnotech Alt nopt'!BS25</f>
        <v>0.026500000000000412</v>
      </c>
      <c r="CM25" s="57">
        <f t="shared" si="53"/>
        <v>7.979900000000001</v>
      </c>
      <c r="CN25" s="58">
        <f t="shared" si="54"/>
        <v>-0.2</v>
      </c>
      <c r="CO25" s="53">
        <f t="shared" si="55"/>
        <v>8.7523</v>
      </c>
      <c r="CP25" s="54">
        <f t="shared" si="56"/>
        <v>8.4561</v>
      </c>
      <c r="CQ25" s="55">
        <f t="shared" si="57"/>
        <v>0.1</v>
      </c>
      <c r="CR25" s="56">
        <f>'TMDL#1 vs Limnotech Alt nopt'!BX25</f>
        <v>0.02200000000000024</v>
      </c>
      <c r="CS25" s="57">
        <f t="shared" si="58"/>
        <v>8.5781</v>
      </c>
      <c r="CT25" s="58">
        <f t="shared" si="59"/>
        <v>-0.2</v>
      </c>
      <c r="CU25" s="15">
        <f t="shared" si="60"/>
        <v>9.2146</v>
      </c>
      <c r="CV25" s="16">
        <f t="shared" si="61"/>
        <v>9.3089</v>
      </c>
      <c r="CW25" s="18">
        <f t="shared" si="62"/>
        <v>0</v>
      </c>
      <c r="CX25" s="45">
        <f>'TMDL#1 vs Limnotech Alt nopt'!CA25</f>
        <v>0.014899999999999025</v>
      </c>
      <c r="CY25" s="47">
        <f t="shared" si="63"/>
        <v>9.323799999999999</v>
      </c>
      <c r="CZ25" s="50">
        <f t="shared" si="64"/>
        <v>0.1</v>
      </c>
      <c r="DA25" s="15">
        <f t="shared" si="65"/>
        <v>9.769</v>
      </c>
      <c r="DB25" s="16">
        <f t="shared" si="66"/>
        <v>9.9061</v>
      </c>
      <c r="DC25" s="18">
        <f t="shared" si="67"/>
        <v>0</v>
      </c>
      <c r="DD25" s="45">
        <f>'TMDL#1 vs Limnotech Alt nopt'!CD25</f>
        <v>0.013299999999999201</v>
      </c>
      <c r="DE25" s="47">
        <f t="shared" si="68"/>
        <v>9.9194</v>
      </c>
      <c r="DF25" s="50">
        <f t="shared" si="69"/>
        <v>0.2</v>
      </c>
      <c r="DG25" s="15">
        <f t="shared" si="70"/>
        <v>10.292</v>
      </c>
      <c r="DH25" s="16">
        <f t="shared" si="71"/>
        <v>10.286</v>
      </c>
      <c r="DI25" s="18">
        <v>0</v>
      </c>
      <c r="DJ25" s="15">
        <f t="shared" si="72"/>
        <v>10.68</v>
      </c>
      <c r="DK25" s="16">
        <f t="shared" si="73"/>
        <v>10.353</v>
      </c>
      <c r="DL25" s="18">
        <v>0</v>
      </c>
      <c r="DM25" s="15">
        <f t="shared" si="74"/>
        <v>11.289</v>
      </c>
      <c r="DN25" s="16">
        <f t="shared" si="75"/>
        <v>11.028</v>
      </c>
      <c r="DO25" s="18">
        <v>0</v>
      </c>
      <c r="DP25" s="15">
        <f t="shared" si="76"/>
        <v>11.459</v>
      </c>
      <c r="DQ25" s="16">
        <f t="shared" si="77"/>
        <v>11.407</v>
      </c>
      <c r="DR25" s="18">
        <v>0</v>
      </c>
    </row>
    <row r="26" spans="2:122" ht="15">
      <c r="B26">
        <v>174</v>
      </c>
      <c r="C26">
        <v>9.7957</v>
      </c>
      <c r="D26">
        <v>9.1246</v>
      </c>
      <c r="E26">
        <v>7.7859</v>
      </c>
      <c r="F26">
        <v>7.2663</v>
      </c>
      <c r="G26">
        <v>7.0475</v>
      </c>
      <c r="H26">
        <v>6.4194</v>
      </c>
      <c r="I26">
        <v>7.3364</v>
      </c>
      <c r="J26">
        <v>8.1574</v>
      </c>
      <c r="K26">
        <v>9.1799</v>
      </c>
      <c r="L26">
        <v>9.848</v>
      </c>
      <c r="M26">
        <v>10.243</v>
      </c>
      <c r="N26">
        <v>10.327</v>
      </c>
      <c r="O26">
        <v>10.969</v>
      </c>
      <c r="P26">
        <v>11.38</v>
      </c>
      <c r="R26">
        <v>174</v>
      </c>
      <c r="S26">
        <v>9.2904</v>
      </c>
      <c r="T26">
        <v>8.8118</v>
      </c>
      <c r="U26">
        <v>7.9641</v>
      </c>
      <c r="V26">
        <v>7.593</v>
      </c>
      <c r="W26">
        <v>7.5565</v>
      </c>
      <c r="X26">
        <v>7.2552</v>
      </c>
      <c r="Y26">
        <v>7.8486</v>
      </c>
      <c r="Z26">
        <v>8.5594</v>
      </c>
      <c r="AA26">
        <v>9.1678</v>
      </c>
      <c r="AB26">
        <v>9.7543</v>
      </c>
      <c r="AC26">
        <v>10.272</v>
      </c>
      <c r="AD26">
        <v>10.66</v>
      </c>
      <c r="AE26">
        <v>11.266</v>
      </c>
      <c r="AF26">
        <v>11.451</v>
      </c>
      <c r="AG26" s="2"/>
      <c r="AH26">
        <v>174</v>
      </c>
      <c r="AI26" s="5">
        <f t="shared" si="6"/>
        <v>-0.5053000000000001</v>
      </c>
      <c r="AJ26" s="5">
        <f t="shared" si="7"/>
        <v>-0.3127999999999993</v>
      </c>
      <c r="AK26" s="5">
        <f t="shared" si="8"/>
        <v>0.17820000000000036</v>
      </c>
      <c r="AL26" s="5">
        <f t="shared" si="9"/>
        <v>0.32669999999999977</v>
      </c>
      <c r="AM26" s="5">
        <f t="shared" si="10"/>
        <v>0.5089999999999995</v>
      </c>
      <c r="AN26" s="5">
        <f t="shared" si="11"/>
        <v>0.8357999999999999</v>
      </c>
      <c r="AO26" s="5">
        <f t="shared" si="12"/>
        <v>0.5122</v>
      </c>
      <c r="AP26" s="5">
        <f t="shared" si="13"/>
        <v>0.40199999999999925</v>
      </c>
      <c r="AQ26" s="5">
        <f t="shared" si="14"/>
        <v>-0.012100000000000222</v>
      </c>
      <c r="AR26" s="5">
        <f t="shared" si="15"/>
        <v>-0.09370000000000012</v>
      </c>
      <c r="AS26" s="5">
        <f t="shared" si="16"/>
        <v>0.028999999999999915</v>
      </c>
      <c r="AT26" s="5">
        <f t="shared" si="17"/>
        <v>0.3330000000000002</v>
      </c>
      <c r="AU26" s="5">
        <f t="shared" si="18"/>
        <v>0.2970000000000006</v>
      </c>
      <c r="AV26" s="5">
        <f t="shared" si="19"/>
        <v>0.07099999999999973</v>
      </c>
      <c r="AX26" s="8">
        <v>174</v>
      </c>
      <c r="AY26" s="15">
        <f t="shared" si="20"/>
        <v>9.2904</v>
      </c>
      <c r="AZ26" s="16">
        <f t="shared" si="21"/>
        <v>9.7957</v>
      </c>
      <c r="BA26" s="34">
        <f t="shared" si="22"/>
        <v>0</v>
      </c>
      <c r="BB26" s="45">
        <f>'TMDL#1 vs Limnotech Alt nopt'!BA26</f>
        <v>-0.006800000000000139</v>
      </c>
      <c r="BC26" s="47">
        <f t="shared" si="23"/>
        <v>9.7889</v>
      </c>
      <c r="BD26" s="50">
        <f t="shared" si="24"/>
        <v>0.5</v>
      </c>
      <c r="BE26" s="15">
        <f t="shared" si="25"/>
        <v>8.8118</v>
      </c>
      <c r="BF26" s="16">
        <f t="shared" si="26"/>
        <v>9.1246</v>
      </c>
      <c r="BG26" s="34">
        <f t="shared" si="27"/>
        <v>0</v>
      </c>
      <c r="BH26" s="45">
        <f>'TMDL#1 vs Limnotech Alt nopt'!BD26</f>
        <v>0.008099999999998886</v>
      </c>
      <c r="BI26" s="47">
        <f t="shared" si="28"/>
        <v>9.132699999999998</v>
      </c>
      <c r="BJ26" s="50">
        <f t="shared" si="29"/>
        <v>0.3</v>
      </c>
      <c r="BK26" s="15">
        <f t="shared" si="30"/>
        <v>7.9641</v>
      </c>
      <c r="BL26" s="16">
        <f t="shared" si="31"/>
        <v>7.7859</v>
      </c>
      <c r="BM26" s="18">
        <f t="shared" si="32"/>
        <v>0</v>
      </c>
      <c r="BN26" s="45">
        <f>'TMDL#1 vs Limnotech Alt nopt'!BG26</f>
        <v>0.006899999999999906</v>
      </c>
      <c r="BO26" s="47">
        <f t="shared" si="33"/>
        <v>7.7928</v>
      </c>
      <c r="BP26" s="50">
        <f t="shared" si="34"/>
        <v>-0.2</v>
      </c>
      <c r="BQ26" s="53">
        <f t="shared" si="35"/>
        <v>7.593</v>
      </c>
      <c r="BR26" s="54">
        <f t="shared" si="36"/>
        <v>7.2663</v>
      </c>
      <c r="BS26" s="55">
        <f t="shared" si="37"/>
        <v>0.1</v>
      </c>
      <c r="BT26" s="56">
        <f>'TMDL#1 vs Limnotech Alt nopt'!BJ26</f>
        <v>0.012800000000000367</v>
      </c>
      <c r="BU26" s="57">
        <f t="shared" si="38"/>
        <v>7.3791</v>
      </c>
      <c r="BV26" s="58">
        <f t="shared" si="39"/>
        <v>-0.2</v>
      </c>
      <c r="BW26" s="53">
        <f t="shared" si="40"/>
        <v>7.5565</v>
      </c>
      <c r="BX26" s="54">
        <f t="shared" si="41"/>
        <v>7.0475</v>
      </c>
      <c r="BY26" s="55">
        <f t="shared" si="42"/>
        <v>0.3</v>
      </c>
      <c r="BZ26" s="56">
        <f>'TMDL#1 vs Limnotech Alt nopt'!BM26</f>
        <v>0.012599999999999945</v>
      </c>
      <c r="CA26" s="57">
        <f t="shared" si="43"/>
        <v>7.3601</v>
      </c>
      <c r="CB26" s="58">
        <f t="shared" si="44"/>
        <v>-0.2</v>
      </c>
      <c r="CC26" s="53">
        <f t="shared" si="45"/>
        <v>7.2552</v>
      </c>
      <c r="CD26" s="54">
        <f t="shared" si="46"/>
        <v>6.4194</v>
      </c>
      <c r="CE26" s="55">
        <f t="shared" si="47"/>
        <v>0.6</v>
      </c>
      <c r="CF26" s="56">
        <f>'TMDL#1 vs Limnotech Alt nopt'!BP26</f>
        <v>0.012199999999999989</v>
      </c>
      <c r="CG26" s="57">
        <f t="shared" si="48"/>
        <v>7.0316</v>
      </c>
      <c r="CH26" s="58">
        <f t="shared" si="49"/>
        <v>-0.2</v>
      </c>
      <c r="CI26" s="53">
        <f t="shared" si="50"/>
        <v>7.8486</v>
      </c>
      <c r="CJ26" s="54">
        <f t="shared" si="51"/>
        <v>7.3364</v>
      </c>
      <c r="CK26" s="55">
        <f t="shared" si="52"/>
        <v>0.3</v>
      </c>
      <c r="CL26" s="56">
        <f>'TMDL#1 vs Limnotech Alt nopt'!BS26</f>
        <v>0.02400000000000002</v>
      </c>
      <c r="CM26" s="57">
        <f t="shared" si="53"/>
        <v>7.6604</v>
      </c>
      <c r="CN26" s="58">
        <f t="shared" si="54"/>
        <v>-0.2</v>
      </c>
      <c r="CO26" s="53">
        <f t="shared" si="55"/>
        <v>8.5594</v>
      </c>
      <c r="CP26" s="54">
        <f t="shared" si="56"/>
        <v>8.1574</v>
      </c>
      <c r="CQ26" s="55">
        <f t="shared" si="57"/>
        <v>0.2</v>
      </c>
      <c r="CR26" s="56">
        <f>'TMDL#1 vs Limnotech Alt nopt'!BX26</f>
        <v>0.0235000000000003</v>
      </c>
      <c r="CS26" s="57">
        <f t="shared" si="58"/>
        <v>8.3809</v>
      </c>
      <c r="CT26" s="58">
        <f t="shared" si="59"/>
        <v>-0.2</v>
      </c>
      <c r="CU26" s="15">
        <f t="shared" si="60"/>
        <v>9.1678</v>
      </c>
      <c r="CV26" s="16">
        <f t="shared" si="61"/>
        <v>9.1799</v>
      </c>
      <c r="CW26" s="18">
        <f t="shared" si="62"/>
        <v>0</v>
      </c>
      <c r="CX26" s="45">
        <f>'TMDL#1 vs Limnotech Alt nopt'!CA26</f>
        <v>0.013700000000000045</v>
      </c>
      <c r="CY26" s="47">
        <f t="shared" si="63"/>
        <v>9.1936</v>
      </c>
      <c r="CZ26" s="50">
        <f t="shared" si="64"/>
        <v>0</v>
      </c>
      <c r="DA26" s="15">
        <f t="shared" si="65"/>
        <v>9.7543</v>
      </c>
      <c r="DB26" s="16">
        <f t="shared" si="66"/>
        <v>9.848</v>
      </c>
      <c r="DC26" s="18">
        <f t="shared" si="67"/>
        <v>0</v>
      </c>
      <c r="DD26" s="45">
        <f>'TMDL#1 vs Limnotech Alt nopt'!CD26</f>
        <v>0.01249999999999929</v>
      </c>
      <c r="DE26" s="47">
        <f t="shared" si="68"/>
        <v>9.8605</v>
      </c>
      <c r="DF26" s="50">
        <f t="shared" si="69"/>
        <v>0.1</v>
      </c>
      <c r="DG26" s="15">
        <f t="shared" si="70"/>
        <v>10.272</v>
      </c>
      <c r="DH26" s="16">
        <f t="shared" si="71"/>
        <v>10.243</v>
      </c>
      <c r="DI26" s="18">
        <v>0</v>
      </c>
      <c r="DJ26" s="15">
        <f t="shared" si="72"/>
        <v>10.66</v>
      </c>
      <c r="DK26" s="16">
        <f t="shared" si="73"/>
        <v>10.327</v>
      </c>
      <c r="DL26" s="18">
        <v>0</v>
      </c>
      <c r="DM26" s="15">
        <f t="shared" si="74"/>
        <v>11.266</v>
      </c>
      <c r="DN26" s="16">
        <f t="shared" si="75"/>
        <v>10.969</v>
      </c>
      <c r="DO26" s="18">
        <v>0</v>
      </c>
      <c r="DP26" s="15">
        <f t="shared" si="76"/>
        <v>11.451</v>
      </c>
      <c r="DQ26" s="16">
        <f t="shared" si="77"/>
        <v>11.38</v>
      </c>
      <c r="DR26" s="18">
        <v>0</v>
      </c>
    </row>
    <row r="27" spans="2:122" ht="15">
      <c r="B27">
        <v>175</v>
      </c>
      <c r="C27">
        <v>9.6849</v>
      </c>
      <c r="D27">
        <v>8.9872</v>
      </c>
      <c r="E27">
        <v>7.663</v>
      </c>
      <c r="F27">
        <v>7.09</v>
      </c>
      <c r="G27">
        <v>6.8431</v>
      </c>
      <c r="H27">
        <v>6.2126</v>
      </c>
      <c r="I27">
        <v>7.0411</v>
      </c>
      <c r="J27">
        <v>7.9186</v>
      </c>
      <c r="K27">
        <v>9.0629</v>
      </c>
      <c r="L27">
        <v>9.8028</v>
      </c>
      <c r="M27">
        <v>10.191</v>
      </c>
      <c r="N27">
        <v>10.319</v>
      </c>
      <c r="O27">
        <v>10.946</v>
      </c>
      <c r="P27">
        <v>11.373</v>
      </c>
      <c r="R27">
        <v>175</v>
      </c>
      <c r="S27">
        <v>9.2022</v>
      </c>
      <c r="T27">
        <v>8.6914</v>
      </c>
      <c r="U27">
        <v>7.8576</v>
      </c>
      <c r="V27">
        <v>7.4602</v>
      </c>
      <c r="W27">
        <v>7.3989</v>
      </c>
      <c r="X27">
        <v>7.087</v>
      </c>
      <c r="Y27">
        <v>7.6188</v>
      </c>
      <c r="Z27">
        <v>8.3696</v>
      </c>
      <c r="AA27">
        <v>9.0865</v>
      </c>
      <c r="AB27">
        <v>9.7319</v>
      </c>
      <c r="AC27">
        <v>10.24</v>
      </c>
      <c r="AD27">
        <v>10.642</v>
      </c>
      <c r="AE27">
        <v>11.261</v>
      </c>
      <c r="AF27">
        <v>11.455</v>
      </c>
      <c r="AG27" s="2"/>
      <c r="AH27">
        <v>175</v>
      </c>
      <c r="AI27" s="5">
        <f t="shared" si="6"/>
        <v>-0.48270000000000124</v>
      </c>
      <c r="AJ27" s="5">
        <f t="shared" si="7"/>
        <v>-0.29579999999999984</v>
      </c>
      <c r="AK27" s="5">
        <f t="shared" si="8"/>
        <v>0.19459999999999944</v>
      </c>
      <c r="AL27" s="5">
        <f t="shared" si="9"/>
        <v>0.37020000000000053</v>
      </c>
      <c r="AM27" s="5">
        <f t="shared" si="10"/>
        <v>0.5558000000000005</v>
      </c>
      <c r="AN27" s="5">
        <f t="shared" si="11"/>
        <v>0.8743999999999996</v>
      </c>
      <c r="AO27" s="5">
        <f t="shared" si="12"/>
        <v>0.5777000000000001</v>
      </c>
      <c r="AP27" s="5">
        <f t="shared" si="13"/>
        <v>0.4510000000000005</v>
      </c>
      <c r="AQ27" s="5">
        <f t="shared" si="14"/>
        <v>0.02359999999999829</v>
      </c>
      <c r="AR27" s="5">
        <f t="shared" si="15"/>
        <v>-0.07089999999999996</v>
      </c>
      <c r="AS27" s="5">
        <f t="shared" si="16"/>
        <v>0.04899999999999949</v>
      </c>
      <c r="AT27" s="5">
        <f t="shared" si="17"/>
        <v>0.3229999999999986</v>
      </c>
      <c r="AU27" s="5">
        <f t="shared" si="18"/>
        <v>0.3149999999999995</v>
      </c>
      <c r="AV27" s="5">
        <f t="shared" si="19"/>
        <v>0.08200000000000074</v>
      </c>
      <c r="AX27" s="8">
        <v>175</v>
      </c>
      <c r="AY27" s="15">
        <f t="shared" si="20"/>
        <v>9.2022</v>
      </c>
      <c r="AZ27" s="16">
        <f t="shared" si="21"/>
        <v>9.6849</v>
      </c>
      <c r="BA27" s="34">
        <f t="shared" si="22"/>
        <v>0</v>
      </c>
      <c r="BB27" s="45">
        <f>'TMDL#1 vs Limnotech Alt nopt'!BA27</f>
        <v>-0.0024999999999995026</v>
      </c>
      <c r="BC27" s="47">
        <f t="shared" si="23"/>
        <v>9.682400000000001</v>
      </c>
      <c r="BD27" s="50">
        <f t="shared" si="24"/>
        <v>0.5</v>
      </c>
      <c r="BE27" s="15">
        <f t="shared" si="25"/>
        <v>8.6914</v>
      </c>
      <c r="BF27" s="16">
        <f t="shared" si="26"/>
        <v>8.9872</v>
      </c>
      <c r="BG27" s="34">
        <f t="shared" si="27"/>
        <v>0</v>
      </c>
      <c r="BH27" s="45">
        <f>'TMDL#1 vs Limnotech Alt nopt'!BD27</f>
        <v>0.008300000000000196</v>
      </c>
      <c r="BI27" s="47">
        <f t="shared" si="28"/>
        <v>8.9955</v>
      </c>
      <c r="BJ27" s="50">
        <f t="shared" si="29"/>
        <v>0.3</v>
      </c>
      <c r="BK27" s="15">
        <f t="shared" si="30"/>
        <v>7.8576</v>
      </c>
      <c r="BL27" s="16">
        <f t="shared" si="31"/>
        <v>7.663</v>
      </c>
      <c r="BM27" s="18">
        <f t="shared" si="32"/>
        <v>0</v>
      </c>
      <c r="BN27" s="45">
        <f>'TMDL#1 vs Limnotech Alt nopt'!BG27</f>
        <v>0.009400000000000297</v>
      </c>
      <c r="BO27" s="47">
        <f t="shared" si="33"/>
        <v>7.6724000000000006</v>
      </c>
      <c r="BP27" s="50">
        <f t="shared" si="34"/>
        <v>-0.2</v>
      </c>
      <c r="BQ27" s="53">
        <f t="shared" si="35"/>
        <v>7.4602</v>
      </c>
      <c r="BR27" s="54">
        <f t="shared" si="36"/>
        <v>7.09</v>
      </c>
      <c r="BS27" s="55">
        <f t="shared" si="37"/>
        <v>0.2</v>
      </c>
      <c r="BT27" s="56">
        <f>'TMDL#1 vs Limnotech Alt nopt'!BJ27</f>
        <v>0.012699999999999712</v>
      </c>
      <c r="BU27" s="57">
        <f t="shared" si="38"/>
        <v>7.3027</v>
      </c>
      <c r="BV27" s="58">
        <f t="shared" si="39"/>
        <v>-0.2</v>
      </c>
      <c r="BW27" s="53">
        <f t="shared" si="40"/>
        <v>7.3989</v>
      </c>
      <c r="BX27" s="54">
        <f t="shared" si="41"/>
        <v>6.8431</v>
      </c>
      <c r="BY27" s="55">
        <f t="shared" si="42"/>
        <v>0.4</v>
      </c>
      <c r="BZ27" s="56">
        <f>'TMDL#1 vs Limnotech Alt nopt'!BM27</f>
        <v>0.012599999999999945</v>
      </c>
      <c r="CA27" s="57">
        <f t="shared" si="43"/>
        <v>7.2557</v>
      </c>
      <c r="CB27" s="58">
        <f t="shared" si="44"/>
        <v>-0.1</v>
      </c>
      <c r="CC27" s="53">
        <f t="shared" si="45"/>
        <v>7.087</v>
      </c>
      <c r="CD27" s="54">
        <f t="shared" si="46"/>
        <v>6.2126</v>
      </c>
      <c r="CE27" s="55">
        <f t="shared" si="47"/>
        <v>0.7</v>
      </c>
      <c r="CF27" s="56">
        <f>'TMDL#1 vs Limnotech Alt nopt'!BP27</f>
        <v>0.011499999999999844</v>
      </c>
      <c r="CG27" s="57">
        <f t="shared" si="48"/>
        <v>6.9241</v>
      </c>
      <c r="CH27" s="58">
        <f t="shared" si="49"/>
        <v>-0.2</v>
      </c>
      <c r="CI27" s="53">
        <f t="shared" si="50"/>
        <v>7.6188</v>
      </c>
      <c r="CJ27" s="54">
        <f t="shared" si="51"/>
        <v>7.0411</v>
      </c>
      <c r="CK27" s="55">
        <f t="shared" si="52"/>
        <v>0.4</v>
      </c>
      <c r="CL27" s="56">
        <f>'TMDL#1 vs Limnotech Alt nopt'!BS27</f>
        <v>0.023100000000000342</v>
      </c>
      <c r="CM27" s="57">
        <f t="shared" si="53"/>
        <v>7.464200000000001</v>
      </c>
      <c r="CN27" s="58">
        <f t="shared" si="54"/>
        <v>-0.2</v>
      </c>
      <c r="CO27" s="53">
        <f t="shared" si="55"/>
        <v>8.3696</v>
      </c>
      <c r="CP27" s="54">
        <f t="shared" si="56"/>
        <v>7.9186</v>
      </c>
      <c r="CQ27" s="55">
        <f t="shared" si="57"/>
        <v>0.3</v>
      </c>
      <c r="CR27" s="56">
        <f>'TMDL#1 vs Limnotech Alt nopt'!BX27</f>
        <v>0.024099999999999788</v>
      </c>
      <c r="CS27" s="57">
        <f t="shared" si="58"/>
        <v>8.2427</v>
      </c>
      <c r="CT27" s="58">
        <f t="shared" si="59"/>
        <v>-0.1</v>
      </c>
      <c r="CU27" s="15">
        <f t="shared" si="60"/>
        <v>9.0865</v>
      </c>
      <c r="CV27" s="16">
        <f t="shared" si="61"/>
        <v>9.0629</v>
      </c>
      <c r="CW27" s="18">
        <f t="shared" si="62"/>
        <v>0</v>
      </c>
      <c r="CX27" s="45">
        <f>'TMDL#1 vs Limnotech Alt nopt'!CA27</f>
        <v>0.0129999999999999</v>
      </c>
      <c r="CY27" s="47">
        <f t="shared" si="63"/>
        <v>9.0759</v>
      </c>
      <c r="CZ27" s="50">
        <f t="shared" si="64"/>
        <v>0</v>
      </c>
      <c r="DA27" s="15">
        <f t="shared" si="65"/>
        <v>9.7319</v>
      </c>
      <c r="DB27" s="16">
        <f t="shared" si="66"/>
        <v>9.8028</v>
      </c>
      <c r="DC27" s="18">
        <f t="shared" si="67"/>
        <v>0</v>
      </c>
      <c r="DD27" s="45">
        <f>'TMDL#1 vs Limnotech Alt nopt'!CD27</f>
        <v>0.011799999999999145</v>
      </c>
      <c r="DE27" s="47">
        <f t="shared" si="68"/>
        <v>9.814599999999999</v>
      </c>
      <c r="DF27" s="50">
        <f t="shared" si="69"/>
        <v>0.1</v>
      </c>
      <c r="DG27" s="15">
        <f t="shared" si="70"/>
        <v>10.24</v>
      </c>
      <c r="DH27" s="16">
        <f t="shared" si="71"/>
        <v>10.191</v>
      </c>
      <c r="DI27" s="18">
        <v>0</v>
      </c>
      <c r="DJ27" s="15">
        <f t="shared" si="72"/>
        <v>10.642</v>
      </c>
      <c r="DK27" s="16">
        <f t="shared" si="73"/>
        <v>10.319</v>
      </c>
      <c r="DL27" s="18">
        <v>0</v>
      </c>
      <c r="DM27" s="15">
        <f t="shared" si="74"/>
        <v>11.261</v>
      </c>
      <c r="DN27" s="16">
        <f t="shared" si="75"/>
        <v>10.946</v>
      </c>
      <c r="DO27" s="18">
        <v>0</v>
      </c>
      <c r="DP27" s="15">
        <f t="shared" si="76"/>
        <v>11.455</v>
      </c>
      <c r="DQ27" s="16">
        <f t="shared" si="77"/>
        <v>11.373</v>
      </c>
      <c r="DR27" s="18">
        <v>0</v>
      </c>
    </row>
    <row r="28" spans="2:122" ht="15">
      <c r="B28">
        <v>176</v>
      </c>
      <c r="C28">
        <v>9.5857</v>
      </c>
      <c r="D28">
        <v>8.9122</v>
      </c>
      <c r="E28">
        <v>7.6037</v>
      </c>
      <c r="F28">
        <v>6.992</v>
      </c>
      <c r="G28">
        <v>6.7869</v>
      </c>
      <c r="H28">
        <v>6.1278</v>
      </c>
      <c r="I28">
        <v>6.9143</v>
      </c>
      <c r="J28">
        <v>7.7657</v>
      </c>
      <c r="K28">
        <v>8.868</v>
      </c>
      <c r="L28">
        <v>9.719</v>
      </c>
      <c r="M28">
        <v>10.076</v>
      </c>
      <c r="N28">
        <v>10.302</v>
      </c>
      <c r="O28">
        <v>10.903</v>
      </c>
      <c r="P28">
        <v>11.388</v>
      </c>
      <c r="R28">
        <v>176</v>
      </c>
      <c r="S28">
        <v>9.1154</v>
      </c>
      <c r="T28">
        <v>8.6261</v>
      </c>
      <c r="U28">
        <v>7.8276</v>
      </c>
      <c r="V28">
        <v>7.4096</v>
      </c>
      <c r="W28">
        <v>7.3868</v>
      </c>
      <c r="X28">
        <v>7.0571</v>
      </c>
      <c r="Y28">
        <v>7.5517</v>
      </c>
      <c r="Z28">
        <v>8.2695</v>
      </c>
      <c r="AA28">
        <v>8.9468</v>
      </c>
      <c r="AB28">
        <v>9.6659</v>
      </c>
      <c r="AC28">
        <v>10.161</v>
      </c>
      <c r="AD28">
        <v>10.596</v>
      </c>
      <c r="AE28">
        <v>11.239</v>
      </c>
      <c r="AF28">
        <v>11.497</v>
      </c>
      <c r="AG28" s="2"/>
      <c r="AH28">
        <v>176</v>
      </c>
      <c r="AI28" s="5">
        <f t="shared" si="6"/>
        <v>-0.47029999999999994</v>
      </c>
      <c r="AJ28" s="5">
        <f t="shared" si="7"/>
        <v>-0.28610000000000113</v>
      </c>
      <c r="AK28" s="5">
        <f t="shared" si="8"/>
        <v>0.22390000000000043</v>
      </c>
      <c r="AL28" s="5">
        <f t="shared" si="9"/>
        <v>0.4176000000000002</v>
      </c>
      <c r="AM28" s="5">
        <f t="shared" si="10"/>
        <v>0.5998999999999999</v>
      </c>
      <c r="AN28" s="5">
        <f t="shared" si="11"/>
        <v>0.9293000000000005</v>
      </c>
      <c r="AO28" s="5">
        <f t="shared" si="12"/>
        <v>0.6374000000000004</v>
      </c>
      <c r="AP28" s="5">
        <f t="shared" si="13"/>
        <v>0.5038000000000009</v>
      </c>
      <c r="AQ28" s="5">
        <f t="shared" si="14"/>
        <v>0.07879999999999932</v>
      </c>
      <c r="AR28" s="5">
        <f t="shared" si="15"/>
        <v>-0.053099999999998815</v>
      </c>
      <c r="AS28" s="5">
        <f t="shared" si="16"/>
        <v>0.08499999999999908</v>
      </c>
      <c r="AT28" s="5">
        <f t="shared" si="17"/>
        <v>0.2940000000000005</v>
      </c>
      <c r="AU28" s="5">
        <f t="shared" si="18"/>
        <v>0.3360000000000003</v>
      </c>
      <c r="AV28" s="5">
        <f t="shared" si="19"/>
        <v>0.10899999999999999</v>
      </c>
      <c r="AX28" s="8">
        <v>176</v>
      </c>
      <c r="AY28" s="15">
        <f t="shared" si="20"/>
        <v>9.1154</v>
      </c>
      <c r="AZ28" s="16">
        <f t="shared" si="21"/>
        <v>9.5857</v>
      </c>
      <c r="BA28" s="34">
        <f t="shared" si="22"/>
        <v>0</v>
      </c>
      <c r="BB28" s="45">
        <f>'TMDL#1 vs Limnotech Alt nopt'!BA28</f>
        <v>-0.006999999999999673</v>
      </c>
      <c r="BC28" s="47">
        <f t="shared" si="23"/>
        <v>9.5787</v>
      </c>
      <c r="BD28" s="50">
        <f t="shared" si="24"/>
        <v>0.5</v>
      </c>
      <c r="BE28" s="15">
        <f t="shared" si="25"/>
        <v>8.6261</v>
      </c>
      <c r="BF28" s="16">
        <f t="shared" si="26"/>
        <v>8.9122</v>
      </c>
      <c r="BG28" s="34">
        <f t="shared" si="27"/>
        <v>0</v>
      </c>
      <c r="BH28" s="45">
        <f>'TMDL#1 vs Limnotech Alt nopt'!BD28</f>
        <v>0.009100000000000108</v>
      </c>
      <c r="BI28" s="47">
        <f t="shared" si="28"/>
        <v>8.9213</v>
      </c>
      <c r="BJ28" s="50">
        <f t="shared" si="29"/>
        <v>0.3</v>
      </c>
      <c r="BK28" s="53">
        <f t="shared" si="30"/>
        <v>7.8276</v>
      </c>
      <c r="BL28" s="54">
        <f t="shared" si="31"/>
        <v>7.6037</v>
      </c>
      <c r="BM28" s="55">
        <f t="shared" si="32"/>
        <v>0</v>
      </c>
      <c r="BN28" s="56">
        <f>'TMDL#1 vs Limnotech Alt nopt'!BG28</f>
        <v>0.012599999999999945</v>
      </c>
      <c r="BO28" s="57">
        <f t="shared" si="33"/>
        <v>7.6163</v>
      </c>
      <c r="BP28" s="58">
        <f t="shared" si="34"/>
        <v>-0.2</v>
      </c>
      <c r="BQ28" s="53">
        <f t="shared" si="35"/>
        <v>7.4096</v>
      </c>
      <c r="BR28" s="54">
        <f t="shared" si="36"/>
        <v>6.992</v>
      </c>
      <c r="BS28" s="55">
        <f t="shared" si="37"/>
        <v>0.2</v>
      </c>
      <c r="BT28" s="56">
        <f>'TMDL#1 vs Limnotech Alt nopt'!BJ28</f>
        <v>0.012399999999999523</v>
      </c>
      <c r="BU28" s="57">
        <f t="shared" si="38"/>
        <v>7.2044</v>
      </c>
      <c r="BV28" s="58">
        <f t="shared" si="39"/>
        <v>-0.2</v>
      </c>
      <c r="BW28" s="53">
        <f t="shared" si="40"/>
        <v>7.3868</v>
      </c>
      <c r="BX28" s="54">
        <f t="shared" si="41"/>
        <v>6.7869</v>
      </c>
      <c r="BY28" s="55">
        <f t="shared" si="42"/>
        <v>0.4</v>
      </c>
      <c r="BZ28" s="56">
        <f>'TMDL#1 vs Limnotech Alt nopt'!BM28</f>
        <v>0.011399999999999189</v>
      </c>
      <c r="CA28" s="57">
        <f t="shared" si="43"/>
        <v>7.1983</v>
      </c>
      <c r="CB28" s="58">
        <f t="shared" si="44"/>
        <v>-0.2</v>
      </c>
      <c r="CC28" s="53">
        <f t="shared" si="45"/>
        <v>7.0571</v>
      </c>
      <c r="CD28" s="54">
        <f t="shared" si="46"/>
        <v>6.1278</v>
      </c>
      <c r="CE28" s="55">
        <f t="shared" si="47"/>
        <v>0.7</v>
      </c>
      <c r="CF28" s="56">
        <f>'TMDL#1 vs Limnotech Alt nopt'!BP28</f>
        <v>0.010299999999999976</v>
      </c>
      <c r="CG28" s="57">
        <f t="shared" si="48"/>
        <v>6.8381</v>
      </c>
      <c r="CH28" s="58">
        <f t="shared" si="49"/>
        <v>-0.2</v>
      </c>
      <c r="CI28" s="53">
        <f t="shared" si="50"/>
        <v>7.5517</v>
      </c>
      <c r="CJ28" s="54">
        <f t="shared" si="51"/>
        <v>6.9143</v>
      </c>
      <c r="CK28" s="55">
        <f t="shared" si="52"/>
        <v>0.4</v>
      </c>
      <c r="CL28" s="56">
        <f>'TMDL#1 vs Limnotech Alt nopt'!BS28</f>
        <v>0.02059999999999995</v>
      </c>
      <c r="CM28" s="57">
        <f t="shared" si="53"/>
        <v>7.3349</v>
      </c>
      <c r="CN28" s="58">
        <f t="shared" si="54"/>
        <v>-0.2</v>
      </c>
      <c r="CO28" s="53">
        <f t="shared" si="55"/>
        <v>8.2695</v>
      </c>
      <c r="CP28" s="54">
        <f t="shared" si="56"/>
        <v>7.7657</v>
      </c>
      <c r="CQ28" s="55">
        <f t="shared" si="57"/>
        <v>0.3</v>
      </c>
      <c r="CR28" s="56">
        <f>'TMDL#1 vs Limnotech Alt nopt'!BX28</f>
        <v>0.02120000000000033</v>
      </c>
      <c r="CS28" s="57">
        <f t="shared" si="58"/>
        <v>8.0869</v>
      </c>
      <c r="CT28" s="58">
        <f t="shared" si="59"/>
        <v>-0.2</v>
      </c>
      <c r="CU28" s="15">
        <f t="shared" si="60"/>
        <v>8.9468</v>
      </c>
      <c r="CV28" s="16">
        <f t="shared" si="61"/>
        <v>8.868</v>
      </c>
      <c r="CW28" s="18">
        <f t="shared" si="62"/>
        <v>0</v>
      </c>
      <c r="CX28" s="45">
        <f>'TMDL#1 vs Limnotech Alt nopt'!CA28</f>
        <v>0.012800000000000367</v>
      </c>
      <c r="CY28" s="47">
        <f t="shared" si="63"/>
        <v>8.8808</v>
      </c>
      <c r="CZ28" s="50">
        <f t="shared" si="64"/>
        <v>-0.1</v>
      </c>
      <c r="DA28" s="15">
        <f t="shared" si="65"/>
        <v>9.6659</v>
      </c>
      <c r="DB28" s="16">
        <f t="shared" si="66"/>
        <v>9.719</v>
      </c>
      <c r="DC28" s="18">
        <f t="shared" si="67"/>
        <v>0</v>
      </c>
      <c r="DD28" s="45">
        <f>'TMDL#1 vs Limnotech Alt nopt'!CD28</f>
        <v>0.011099999999999</v>
      </c>
      <c r="DE28" s="47">
        <f t="shared" si="68"/>
        <v>9.730099999999998</v>
      </c>
      <c r="DF28" s="50">
        <f t="shared" si="69"/>
        <v>0.1</v>
      </c>
      <c r="DG28" s="15">
        <f t="shared" si="70"/>
        <v>10.161</v>
      </c>
      <c r="DH28" s="16">
        <f t="shared" si="71"/>
        <v>10.076</v>
      </c>
      <c r="DI28" s="18">
        <v>0</v>
      </c>
      <c r="DJ28" s="15">
        <f t="shared" si="72"/>
        <v>10.596</v>
      </c>
      <c r="DK28" s="16">
        <f t="shared" si="73"/>
        <v>10.302</v>
      </c>
      <c r="DL28" s="18">
        <v>0</v>
      </c>
      <c r="DM28" s="15">
        <f t="shared" si="74"/>
        <v>11.239</v>
      </c>
      <c r="DN28" s="16">
        <f t="shared" si="75"/>
        <v>10.903</v>
      </c>
      <c r="DO28" s="18">
        <v>0</v>
      </c>
      <c r="DP28" s="15">
        <f t="shared" si="76"/>
        <v>11.497</v>
      </c>
      <c r="DQ28" s="16">
        <f t="shared" si="77"/>
        <v>11.388</v>
      </c>
      <c r="DR28" s="18">
        <v>0</v>
      </c>
    </row>
    <row r="29" spans="2:122" ht="15">
      <c r="B29">
        <v>177</v>
      </c>
      <c r="C29">
        <v>9.3087</v>
      </c>
      <c r="D29">
        <v>8.5406</v>
      </c>
      <c r="E29">
        <v>7.1914</v>
      </c>
      <c r="F29">
        <v>6.4573</v>
      </c>
      <c r="G29">
        <v>6.2175</v>
      </c>
      <c r="H29">
        <v>5.5377</v>
      </c>
      <c r="I29">
        <v>6.2391</v>
      </c>
      <c r="J29">
        <v>7.1491</v>
      </c>
      <c r="K29">
        <v>8.4577</v>
      </c>
      <c r="L29">
        <v>9.6962</v>
      </c>
      <c r="M29">
        <v>10.048</v>
      </c>
      <c r="N29">
        <v>10.288</v>
      </c>
      <c r="O29">
        <v>10.859</v>
      </c>
      <c r="P29">
        <v>11.371</v>
      </c>
      <c r="R29">
        <v>177</v>
      </c>
      <c r="S29">
        <v>8.9281</v>
      </c>
      <c r="T29">
        <v>8.3504</v>
      </c>
      <c r="U29">
        <v>7.5</v>
      </c>
      <c r="V29">
        <v>6.9891</v>
      </c>
      <c r="W29">
        <v>6.919</v>
      </c>
      <c r="X29">
        <v>6.5628</v>
      </c>
      <c r="Y29">
        <v>7.0066</v>
      </c>
      <c r="Z29">
        <v>7.7877</v>
      </c>
      <c r="AA29">
        <v>8.6638</v>
      </c>
      <c r="AB29">
        <v>9.6861</v>
      </c>
      <c r="AC29">
        <v>10.151</v>
      </c>
      <c r="AD29">
        <v>10.576</v>
      </c>
      <c r="AE29">
        <v>11.214</v>
      </c>
      <c r="AF29">
        <v>11.499</v>
      </c>
      <c r="AG29" s="2"/>
      <c r="AH29">
        <v>177</v>
      </c>
      <c r="AI29" s="5">
        <f t="shared" si="6"/>
        <v>-0.3805999999999994</v>
      </c>
      <c r="AJ29" s="5">
        <f t="shared" si="7"/>
        <v>-0.19019999999999904</v>
      </c>
      <c r="AK29" s="5">
        <f t="shared" si="8"/>
        <v>0.3086000000000002</v>
      </c>
      <c r="AL29" s="5">
        <f t="shared" si="9"/>
        <v>0.5317999999999996</v>
      </c>
      <c r="AM29" s="5">
        <f t="shared" si="10"/>
        <v>0.7014999999999993</v>
      </c>
      <c r="AN29" s="5">
        <f t="shared" si="11"/>
        <v>1.0251000000000001</v>
      </c>
      <c r="AO29" s="5">
        <f t="shared" si="12"/>
        <v>0.7675000000000001</v>
      </c>
      <c r="AP29" s="5">
        <f t="shared" si="13"/>
        <v>0.6386000000000003</v>
      </c>
      <c r="AQ29" s="5">
        <f t="shared" si="14"/>
        <v>0.20609999999999928</v>
      </c>
      <c r="AR29" s="5">
        <f t="shared" si="15"/>
        <v>-0.010099999999999554</v>
      </c>
      <c r="AS29" s="5">
        <f t="shared" si="16"/>
        <v>0.10299999999999976</v>
      </c>
      <c r="AT29" s="5">
        <f t="shared" si="17"/>
        <v>0.28800000000000026</v>
      </c>
      <c r="AU29" s="5">
        <f t="shared" si="18"/>
        <v>0.3550000000000004</v>
      </c>
      <c r="AV29" s="5">
        <f t="shared" si="19"/>
        <v>0.1280000000000001</v>
      </c>
      <c r="AX29" s="8">
        <v>177</v>
      </c>
      <c r="AY29" s="15">
        <f t="shared" si="20"/>
        <v>8.9281</v>
      </c>
      <c r="AZ29" s="16">
        <f t="shared" si="21"/>
        <v>9.3087</v>
      </c>
      <c r="BA29" s="34">
        <f t="shared" si="22"/>
        <v>0</v>
      </c>
      <c r="BB29" s="45">
        <f>'TMDL#1 vs Limnotech Alt nopt'!BA29</f>
        <v>0.00140000000000029</v>
      </c>
      <c r="BC29" s="47">
        <f t="shared" si="23"/>
        <v>9.3101</v>
      </c>
      <c r="BD29" s="50">
        <f t="shared" si="24"/>
        <v>0.4</v>
      </c>
      <c r="BE29" s="15">
        <f t="shared" si="25"/>
        <v>8.3504</v>
      </c>
      <c r="BF29" s="16">
        <f t="shared" si="26"/>
        <v>8.5406</v>
      </c>
      <c r="BG29" s="34">
        <f t="shared" si="27"/>
        <v>0</v>
      </c>
      <c r="BH29" s="45">
        <f>'TMDL#1 vs Limnotech Alt nopt'!BD29</f>
        <v>0.007399999999998741</v>
      </c>
      <c r="BI29" s="47">
        <f t="shared" si="28"/>
        <v>8.547999999999998</v>
      </c>
      <c r="BJ29" s="50">
        <f t="shared" si="29"/>
        <v>0.2</v>
      </c>
      <c r="BK29" s="53">
        <f t="shared" si="30"/>
        <v>7.5</v>
      </c>
      <c r="BL29" s="54">
        <f t="shared" si="31"/>
        <v>7.1914</v>
      </c>
      <c r="BM29" s="55">
        <f t="shared" si="32"/>
        <v>0.1</v>
      </c>
      <c r="BN29" s="56">
        <f>'TMDL#1 vs Limnotech Alt nopt'!BG29</f>
        <v>0.015099999999999447</v>
      </c>
      <c r="BO29" s="57">
        <f t="shared" si="33"/>
        <v>7.306499999999999</v>
      </c>
      <c r="BP29" s="58">
        <f t="shared" si="34"/>
        <v>-0.2</v>
      </c>
      <c r="BQ29" s="53">
        <f t="shared" si="35"/>
        <v>6.9891</v>
      </c>
      <c r="BR29" s="54">
        <f t="shared" si="36"/>
        <v>6.4573</v>
      </c>
      <c r="BS29" s="55">
        <f t="shared" si="37"/>
        <v>0.3</v>
      </c>
      <c r="BT29" s="56">
        <f>'TMDL#1 vs Limnotech Alt nopt'!BJ29</f>
        <v>0.01330000000000009</v>
      </c>
      <c r="BU29" s="57">
        <f t="shared" si="38"/>
        <v>6.7706</v>
      </c>
      <c r="BV29" s="58">
        <f t="shared" si="39"/>
        <v>-0.2</v>
      </c>
      <c r="BW29" s="53">
        <f t="shared" si="40"/>
        <v>6.919</v>
      </c>
      <c r="BX29" s="54">
        <f t="shared" si="41"/>
        <v>6.2175</v>
      </c>
      <c r="BY29" s="55">
        <f t="shared" si="42"/>
        <v>0.5</v>
      </c>
      <c r="BZ29" s="56">
        <f>'TMDL#1 vs Limnotech Alt nopt'!BM29</f>
        <v>0.012199999999999989</v>
      </c>
      <c r="CA29" s="57">
        <f t="shared" si="43"/>
        <v>6.7297</v>
      </c>
      <c r="CB29" s="58">
        <f t="shared" si="44"/>
        <v>-0.2</v>
      </c>
      <c r="CC29" s="53">
        <f t="shared" si="45"/>
        <v>6.5628</v>
      </c>
      <c r="CD29" s="54">
        <f t="shared" si="46"/>
        <v>5.5377</v>
      </c>
      <c r="CE29" s="55">
        <f t="shared" si="47"/>
        <v>0.8</v>
      </c>
      <c r="CF29" s="56">
        <f>'TMDL#1 vs Limnotech Alt nopt'!BP29</f>
        <v>0.010099999999999554</v>
      </c>
      <c r="CG29" s="57">
        <f t="shared" si="48"/>
        <v>6.347799999999999</v>
      </c>
      <c r="CH29" s="58">
        <f t="shared" si="49"/>
        <v>-0.2</v>
      </c>
      <c r="CI29" s="53">
        <f t="shared" si="50"/>
        <v>7.0066</v>
      </c>
      <c r="CJ29" s="54">
        <f t="shared" si="51"/>
        <v>6.2391</v>
      </c>
      <c r="CK29" s="55">
        <f t="shared" si="52"/>
        <v>0.6</v>
      </c>
      <c r="CL29" s="56">
        <f>'TMDL#1 vs Limnotech Alt nopt'!BS29</f>
        <v>0.020999999999999908</v>
      </c>
      <c r="CM29" s="57">
        <f t="shared" si="53"/>
        <v>6.860099999999999</v>
      </c>
      <c r="CN29" s="58">
        <f t="shared" si="54"/>
        <v>-0.1</v>
      </c>
      <c r="CO29" s="53">
        <f t="shared" si="55"/>
        <v>7.7877</v>
      </c>
      <c r="CP29" s="54">
        <f t="shared" si="56"/>
        <v>7.1491</v>
      </c>
      <c r="CQ29" s="55">
        <f t="shared" si="57"/>
        <v>0.4</v>
      </c>
      <c r="CR29" s="56">
        <f>'TMDL#1 vs Limnotech Alt nopt'!BX29</f>
        <v>0.023699999999999832</v>
      </c>
      <c r="CS29" s="57">
        <f t="shared" si="58"/>
        <v>7.5728</v>
      </c>
      <c r="CT29" s="58">
        <f t="shared" si="59"/>
        <v>-0.2</v>
      </c>
      <c r="CU29" s="53">
        <f t="shared" si="60"/>
        <v>8.6638</v>
      </c>
      <c r="CV29" s="54">
        <f t="shared" si="61"/>
        <v>8.4577</v>
      </c>
      <c r="CW29" s="55">
        <f t="shared" si="62"/>
        <v>0</v>
      </c>
      <c r="CX29" s="56">
        <f>'TMDL#1 vs Limnotech Alt nopt'!CA29</f>
        <v>0.013299999999999201</v>
      </c>
      <c r="CY29" s="57">
        <f t="shared" si="63"/>
        <v>8.471</v>
      </c>
      <c r="CZ29" s="58">
        <f t="shared" si="64"/>
        <v>-0.2</v>
      </c>
      <c r="DA29" s="15">
        <f t="shared" si="65"/>
        <v>9.6861</v>
      </c>
      <c r="DB29" s="16">
        <f t="shared" si="66"/>
        <v>9.6962</v>
      </c>
      <c r="DC29" s="18">
        <f t="shared" si="67"/>
        <v>0</v>
      </c>
      <c r="DD29" s="45">
        <f>'TMDL#1 vs Limnotech Alt nopt'!CD29</f>
        <v>0.010499999999998622</v>
      </c>
      <c r="DE29" s="47">
        <f t="shared" si="68"/>
        <v>9.706699999999998</v>
      </c>
      <c r="DF29" s="50">
        <f t="shared" si="69"/>
        <v>0</v>
      </c>
      <c r="DG29" s="15">
        <f t="shared" si="70"/>
        <v>10.151</v>
      </c>
      <c r="DH29" s="16">
        <f t="shared" si="71"/>
        <v>10.048</v>
      </c>
      <c r="DI29" s="18">
        <v>0</v>
      </c>
      <c r="DJ29" s="15">
        <f t="shared" si="72"/>
        <v>10.576</v>
      </c>
      <c r="DK29" s="16">
        <f t="shared" si="73"/>
        <v>10.288</v>
      </c>
      <c r="DL29" s="18">
        <v>0</v>
      </c>
      <c r="DM29" s="15">
        <f t="shared" si="74"/>
        <v>11.214</v>
      </c>
      <c r="DN29" s="16">
        <f t="shared" si="75"/>
        <v>10.859</v>
      </c>
      <c r="DO29" s="18">
        <v>0</v>
      </c>
      <c r="DP29" s="15">
        <f t="shared" si="76"/>
        <v>11.499</v>
      </c>
      <c r="DQ29" s="16">
        <f t="shared" si="77"/>
        <v>11.371</v>
      </c>
      <c r="DR29" s="18">
        <v>0</v>
      </c>
    </row>
    <row r="30" spans="2:122" ht="15">
      <c r="B30">
        <v>178</v>
      </c>
      <c r="C30">
        <v>9.2141</v>
      </c>
      <c r="D30">
        <v>8.4234</v>
      </c>
      <c r="E30">
        <v>7.1037</v>
      </c>
      <c r="F30">
        <v>6.3393</v>
      </c>
      <c r="G30">
        <v>6.1517</v>
      </c>
      <c r="H30">
        <v>5.4657</v>
      </c>
      <c r="I30">
        <v>6.0644</v>
      </c>
      <c r="J30">
        <v>6.8842</v>
      </c>
      <c r="K30">
        <v>8.2318</v>
      </c>
      <c r="L30">
        <v>9.6677</v>
      </c>
      <c r="M30">
        <v>10</v>
      </c>
      <c r="N30">
        <v>10.272</v>
      </c>
      <c r="O30">
        <v>10.825</v>
      </c>
      <c r="P30">
        <v>11.374</v>
      </c>
      <c r="R30">
        <v>178</v>
      </c>
      <c r="S30">
        <v>8.8544</v>
      </c>
      <c r="T30">
        <v>8.2686</v>
      </c>
      <c r="U30">
        <v>7.4373</v>
      </c>
      <c r="V30">
        <v>6.9155</v>
      </c>
      <c r="W30">
        <v>6.88</v>
      </c>
      <c r="X30">
        <v>6.5114</v>
      </c>
      <c r="Y30">
        <v>6.8855</v>
      </c>
      <c r="Z30">
        <v>7.5978</v>
      </c>
      <c r="AA30">
        <v>8.4967</v>
      </c>
      <c r="AB30">
        <v>9.6756</v>
      </c>
      <c r="AC30">
        <v>10.121</v>
      </c>
      <c r="AD30">
        <v>10.552</v>
      </c>
      <c r="AE30">
        <v>11.194</v>
      </c>
      <c r="AF30">
        <v>11.523</v>
      </c>
      <c r="AG30" s="2"/>
      <c r="AH30">
        <v>178</v>
      </c>
      <c r="AI30" s="5">
        <f t="shared" si="6"/>
        <v>-0.35970000000000013</v>
      </c>
      <c r="AJ30" s="5">
        <f t="shared" si="7"/>
        <v>-0.1548000000000016</v>
      </c>
      <c r="AK30" s="5">
        <f t="shared" si="8"/>
        <v>0.3335999999999997</v>
      </c>
      <c r="AL30" s="5">
        <f t="shared" si="9"/>
        <v>0.5762</v>
      </c>
      <c r="AM30" s="5">
        <f t="shared" si="10"/>
        <v>0.7283</v>
      </c>
      <c r="AN30" s="5">
        <f t="shared" si="11"/>
        <v>1.0457</v>
      </c>
      <c r="AO30" s="5">
        <f t="shared" si="12"/>
        <v>0.8211000000000004</v>
      </c>
      <c r="AP30" s="5">
        <f t="shared" si="13"/>
        <v>0.7136000000000005</v>
      </c>
      <c r="AQ30" s="5">
        <f t="shared" si="14"/>
        <v>0.2649000000000008</v>
      </c>
      <c r="AR30" s="5">
        <f t="shared" si="15"/>
        <v>0.007899999999999352</v>
      </c>
      <c r="AS30" s="5">
        <f t="shared" si="16"/>
        <v>0.12100000000000044</v>
      </c>
      <c r="AT30" s="5">
        <f t="shared" si="17"/>
        <v>0.27999999999999936</v>
      </c>
      <c r="AU30" s="5">
        <f t="shared" si="18"/>
        <v>0.36900000000000155</v>
      </c>
      <c r="AV30" s="5">
        <f t="shared" si="19"/>
        <v>0.14899999999999913</v>
      </c>
      <c r="AX30" s="8">
        <v>178</v>
      </c>
      <c r="AY30" s="15">
        <f t="shared" si="20"/>
        <v>8.8544</v>
      </c>
      <c r="AZ30" s="16">
        <f t="shared" si="21"/>
        <v>9.2141</v>
      </c>
      <c r="BA30" s="34">
        <f t="shared" si="22"/>
        <v>0</v>
      </c>
      <c r="BB30" s="45">
        <f>'TMDL#1 vs Limnotech Alt nopt'!BA30</f>
        <v>-0.0005000000000006111</v>
      </c>
      <c r="BC30" s="47">
        <f t="shared" si="23"/>
        <v>9.2136</v>
      </c>
      <c r="BD30" s="50">
        <f t="shared" si="24"/>
        <v>0.4</v>
      </c>
      <c r="BE30" s="15">
        <f t="shared" si="25"/>
        <v>8.2686</v>
      </c>
      <c r="BF30" s="16">
        <f t="shared" si="26"/>
        <v>8.4234</v>
      </c>
      <c r="BG30" s="34">
        <f t="shared" si="27"/>
        <v>0</v>
      </c>
      <c r="BH30" s="45">
        <f>'TMDL#1 vs Limnotech Alt nopt'!BD30</f>
        <v>0.007800000000001361</v>
      </c>
      <c r="BI30" s="47">
        <f t="shared" si="28"/>
        <v>8.431200000000002</v>
      </c>
      <c r="BJ30" s="50">
        <f t="shared" si="29"/>
        <v>0.2</v>
      </c>
      <c r="BK30" s="53">
        <f t="shared" si="30"/>
        <v>7.4373</v>
      </c>
      <c r="BL30" s="54">
        <f t="shared" si="31"/>
        <v>7.1037</v>
      </c>
      <c r="BM30" s="55">
        <f t="shared" si="32"/>
        <v>0.1</v>
      </c>
      <c r="BN30" s="56">
        <f>'TMDL#1 vs Limnotech Alt nopt'!BG30</f>
        <v>0.017999999999999794</v>
      </c>
      <c r="BO30" s="57">
        <f t="shared" si="33"/>
        <v>7.221699999999999</v>
      </c>
      <c r="BP30" s="58">
        <f t="shared" si="34"/>
        <v>-0.2</v>
      </c>
      <c r="BQ30" s="53">
        <f t="shared" si="35"/>
        <v>6.9155</v>
      </c>
      <c r="BR30" s="54">
        <f t="shared" si="36"/>
        <v>6.3393</v>
      </c>
      <c r="BS30" s="55">
        <f t="shared" si="37"/>
        <v>0.4</v>
      </c>
      <c r="BT30" s="56">
        <f>'TMDL#1 vs Limnotech Alt nopt'!BJ30</f>
        <v>0.013999999999999346</v>
      </c>
      <c r="BU30" s="57">
        <f t="shared" si="38"/>
        <v>6.753299999999999</v>
      </c>
      <c r="BV30" s="58">
        <f t="shared" si="39"/>
        <v>-0.2</v>
      </c>
      <c r="BW30" s="53">
        <f t="shared" si="40"/>
        <v>6.88</v>
      </c>
      <c r="BX30" s="54">
        <f t="shared" si="41"/>
        <v>6.1517</v>
      </c>
      <c r="BY30" s="55">
        <f t="shared" si="42"/>
        <v>0.5</v>
      </c>
      <c r="BZ30" s="56">
        <f>'TMDL#1 vs Limnotech Alt nopt'!BM30</f>
        <v>0.012599999999999945</v>
      </c>
      <c r="CA30" s="57">
        <f t="shared" si="43"/>
        <v>6.6643</v>
      </c>
      <c r="CB30" s="58">
        <f t="shared" si="44"/>
        <v>-0.2</v>
      </c>
      <c r="CC30" s="53">
        <f t="shared" si="45"/>
        <v>6.5114</v>
      </c>
      <c r="CD30" s="54">
        <f t="shared" si="46"/>
        <v>5.4657</v>
      </c>
      <c r="CE30" s="55">
        <f t="shared" si="47"/>
        <v>0.8</v>
      </c>
      <c r="CF30" s="56">
        <f>'TMDL#1 vs Limnotech Alt nopt'!BP30</f>
        <v>0.009299999999999642</v>
      </c>
      <c r="CG30" s="57">
        <f t="shared" si="48"/>
        <v>6.2749999999999995</v>
      </c>
      <c r="CH30" s="58">
        <f t="shared" si="49"/>
        <v>-0.2</v>
      </c>
      <c r="CI30" s="53">
        <f t="shared" si="50"/>
        <v>6.8855</v>
      </c>
      <c r="CJ30" s="54">
        <f t="shared" si="51"/>
        <v>6.0644</v>
      </c>
      <c r="CK30" s="55">
        <f t="shared" si="52"/>
        <v>0.6</v>
      </c>
      <c r="CL30" s="56">
        <f>'TMDL#1 vs Limnotech Alt nopt'!BS30</f>
        <v>0.018799999999999706</v>
      </c>
      <c r="CM30" s="57">
        <f t="shared" si="53"/>
        <v>6.683199999999999</v>
      </c>
      <c r="CN30" s="58">
        <f t="shared" si="54"/>
        <v>-0.2</v>
      </c>
      <c r="CO30" s="53">
        <f t="shared" si="55"/>
        <v>7.5978</v>
      </c>
      <c r="CP30" s="54">
        <f t="shared" si="56"/>
        <v>6.8842</v>
      </c>
      <c r="CQ30" s="55">
        <f t="shared" si="57"/>
        <v>0.5</v>
      </c>
      <c r="CR30" s="56">
        <f>'TMDL#1 vs Limnotech Alt nopt'!BX30</f>
        <v>0.02010000000000023</v>
      </c>
      <c r="CS30" s="57">
        <f t="shared" si="58"/>
        <v>7.4043</v>
      </c>
      <c r="CT30" s="58">
        <f t="shared" si="59"/>
        <v>-0.2</v>
      </c>
      <c r="CU30" s="53">
        <f t="shared" si="60"/>
        <v>8.4967</v>
      </c>
      <c r="CV30" s="54">
        <f t="shared" si="61"/>
        <v>8.2318</v>
      </c>
      <c r="CW30" s="55">
        <f t="shared" si="62"/>
        <v>0.1</v>
      </c>
      <c r="CX30" s="56">
        <f>'TMDL#1 vs Limnotech Alt nopt'!CA30</f>
        <v>0.014000000000001123</v>
      </c>
      <c r="CY30" s="57">
        <f t="shared" si="63"/>
        <v>8.3458</v>
      </c>
      <c r="CZ30" s="58">
        <f t="shared" si="64"/>
        <v>-0.2</v>
      </c>
      <c r="DA30" s="15">
        <f t="shared" si="65"/>
        <v>9.6756</v>
      </c>
      <c r="DB30" s="16">
        <f t="shared" si="66"/>
        <v>9.6677</v>
      </c>
      <c r="DC30" s="18">
        <f t="shared" si="67"/>
        <v>0</v>
      </c>
      <c r="DD30" s="45">
        <f>'TMDL#1 vs Limnotech Alt nopt'!CD30</f>
        <v>0.010200000000001097</v>
      </c>
      <c r="DE30" s="47">
        <f t="shared" si="68"/>
        <v>9.677900000000001</v>
      </c>
      <c r="DF30" s="50">
        <f t="shared" si="69"/>
        <v>0</v>
      </c>
      <c r="DG30" s="15">
        <f t="shared" si="70"/>
        <v>10.121</v>
      </c>
      <c r="DH30" s="16">
        <f t="shared" si="71"/>
        <v>10</v>
      </c>
      <c r="DI30" s="18">
        <v>0</v>
      </c>
      <c r="DJ30" s="15">
        <f t="shared" si="72"/>
        <v>10.552</v>
      </c>
      <c r="DK30" s="16">
        <f t="shared" si="73"/>
        <v>10.272</v>
      </c>
      <c r="DL30" s="18">
        <v>0</v>
      </c>
      <c r="DM30" s="15">
        <f t="shared" si="74"/>
        <v>11.194</v>
      </c>
      <c r="DN30" s="16">
        <f t="shared" si="75"/>
        <v>10.825</v>
      </c>
      <c r="DO30" s="18">
        <v>0</v>
      </c>
      <c r="DP30" s="15">
        <f t="shared" si="76"/>
        <v>11.523</v>
      </c>
      <c r="DQ30" s="16">
        <f t="shared" si="77"/>
        <v>11.374</v>
      </c>
      <c r="DR30" s="18">
        <v>0</v>
      </c>
    </row>
    <row r="31" spans="2:122" ht="15">
      <c r="B31">
        <v>179</v>
      </c>
      <c r="C31">
        <v>9.1403</v>
      </c>
      <c r="D31">
        <v>8.3677</v>
      </c>
      <c r="E31">
        <v>7.0686</v>
      </c>
      <c r="F31">
        <v>6.2676</v>
      </c>
      <c r="G31">
        <v>6.1054</v>
      </c>
      <c r="H31">
        <v>5.4411</v>
      </c>
      <c r="I31">
        <v>5.9157</v>
      </c>
      <c r="J31">
        <v>6.7541</v>
      </c>
      <c r="K31">
        <v>8.1296</v>
      </c>
      <c r="L31">
        <v>9.6286</v>
      </c>
      <c r="M31">
        <v>9.9348</v>
      </c>
      <c r="N31">
        <v>10.25</v>
      </c>
      <c r="O31">
        <v>10.799</v>
      </c>
      <c r="P31">
        <v>11.398</v>
      </c>
      <c r="R31">
        <v>179</v>
      </c>
      <c r="S31">
        <v>8.7919</v>
      </c>
      <c r="T31">
        <v>8.2398</v>
      </c>
      <c r="U31">
        <v>7.4162</v>
      </c>
      <c r="V31">
        <v>6.8785</v>
      </c>
      <c r="W31">
        <v>6.8642</v>
      </c>
      <c r="X31">
        <v>6.5081</v>
      </c>
      <c r="Y31">
        <v>6.8051</v>
      </c>
      <c r="Z31">
        <v>7.5336</v>
      </c>
      <c r="AA31">
        <v>8.4408</v>
      </c>
      <c r="AB31">
        <v>9.6527</v>
      </c>
      <c r="AC31">
        <v>10.082</v>
      </c>
      <c r="AD31">
        <v>10.523</v>
      </c>
      <c r="AE31">
        <v>11.18</v>
      </c>
      <c r="AF31">
        <v>11.577</v>
      </c>
      <c r="AG31" s="2"/>
      <c r="AH31">
        <v>179</v>
      </c>
      <c r="AI31" s="5">
        <f t="shared" si="6"/>
        <v>-0.3483999999999998</v>
      </c>
      <c r="AJ31" s="5">
        <f t="shared" si="7"/>
        <v>-0.12789999999999857</v>
      </c>
      <c r="AK31" s="5">
        <f t="shared" si="8"/>
        <v>0.3475999999999999</v>
      </c>
      <c r="AL31" s="5">
        <f t="shared" si="9"/>
        <v>0.6109</v>
      </c>
      <c r="AM31" s="5">
        <f t="shared" si="10"/>
        <v>0.7587999999999999</v>
      </c>
      <c r="AN31" s="5">
        <f t="shared" si="11"/>
        <v>1.0670000000000002</v>
      </c>
      <c r="AO31" s="5">
        <f t="shared" si="12"/>
        <v>0.8894000000000002</v>
      </c>
      <c r="AP31" s="5">
        <f t="shared" si="13"/>
        <v>0.7794999999999996</v>
      </c>
      <c r="AQ31" s="5">
        <f t="shared" si="14"/>
        <v>0.3111999999999995</v>
      </c>
      <c r="AR31" s="5">
        <f t="shared" si="15"/>
        <v>0.0240999999999989</v>
      </c>
      <c r="AS31" s="5">
        <f t="shared" si="16"/>
        <v>0.14720000000000155</v>
      </c>
      <c r="AT31" s="5">
        <f t="shared" si="17"/>
        <v>0.2729999999999997</v>
      </c>
      <c r="AU31" s="5">
        <f t="shared" si="18"/>
        <v>0.3810000000000002</v>
      </c>
      <c r="AV31" s="5">
        <f t="shared" si="19"/>
        <v>0.17900000000000027</v>
      </c>
      <c r="AX31" s="8">
        <v>179</v>
      </c>
      <c r="AY31" s="15">
        <f t="shared" si="20"/>
        <v>8.7919</v>
      </c>
      <c r="AZ31" s="16">
        <f t="shared" si="21"/>
        <v>9.1403</v>
      </c>
      <c r="BA31" s="34">
        <f t="shared" si="22"/>
        <v>0</v>
      </c>
      <c r="BB31" s="45">
        <f>'TMDL#1 vs Limnotech Alt nopt'!BA31</f>
        <v>-0.00039999999999906777</v>
      </c>
      <c r="BC31" s="47">
        <f t="shared" si="23"/>
        <v>9.1399</v>
      </c>
      <c r="BD31" s="50">
        <f t="shared" si="24"/>
        <v>0.3</v>
      </c>
      <c r="BE31" s="15">
        <f t="shared" si="25"/>
        <v>8.2398</v>
      </c>
      <c r="BF31" s="16">
        <f t="shared" si="26"/>
        <v>8.3677</v>
      </c>
      <c r="BG31" s="34">
        <f t="shared" si="27"/>
        <v>0</v>
      </c>
      <c r="BH31" s="45">
        <f>'TMDL#1 vs Limnotech Alt nopt'!BD31</f>
        <v>0.0045000000000001705</v>
      </c>
      <c r="BI31" s="47">
        <f t="shared" si="28"/>
        <v>8.3722</v>
      </c>
      <c r="BJ31" s="50">
        <f t="shared" si="29"/>
        <v>0.1</v>
      </c>
      <c r="BK31" s="53">
        <f t="shared" si="30"/>
        <v>7.4162</v>
      </c>
      <c r="BL31" s="54">
        <f t="shared" si="31"/>
        <v>7.0686</v>
      </c>
      <c r="BM31" s="55">
        <f t="shared" si="32"/>
        <v>0.1</v>
      </c>
      <c r="BN31" s="56">
        <f>'TMDL#1 vs Limnotech Alt nopt'!BG31</f>
        <v>0.01809999999999956</v>
      </c>
      <c r="BO31" s="57">
        <f t="shared" si="33"/>
        <v>7.186699999999999</v>
      </c>
      <c r="BP31" s="58">
        <f t="shared" si="34"/>
        <v>-0.2</v>
      </c>
      <c r="BQ31" s="53">
        <f t="shared" si="35"/>
        <v>6.8785</v>
      </c>
      <c r="BR31" s="54">
        <f t="shared" si="36"/>
        <v>6.2676</v>
      </c>
      <c r="BS31" s="55">
        <f t="shared" si="37"/>
        <v>0.4</v>
      </c>
      <c r="BT31" s="56">
        <f>'TMDL#1 vs Limnotech Alt nopt'!BJ31</f>
        <v>0.013099999999999667</v>
      </c>
      <c r="BU31" s="57">
        <f t="shared" si="38"/>
        <v>6.6807</v>
      </c>
      <c r="BV31" s="58">
        <f t="shared" si="39"/>
        <v>-0.2</v>
      </c>
      <c r="BW31" s="53">
        <f t="shared" si="40"/>
        <v>6.8642</v>
      </c>
      <c r="BX31" s="54">
        <f t="shared" si="41"/>
        <v>6.1054</v>
      </c>
      <c r="BY31" s="55">
        <f t="shared" si="42"/>
        <v>0.6</v>
      </c>
      <c r="BZ31" s="56">
        <f>'TMDL#1 vs Limnotech Alt nopt'!BM31</f>
        <v>0.01100000000000012</v>
      </c>
      <c r="CA31" s="57">
        <f t="shared" si="43"/>
        <v>6.7164</v>
      </c>
      <c r="CB31" s="58">
        <f t="shared" si="44"/>
        <v>-0.1</v>
      </c>
      <c r="CC31" s="53">
        <f t="shared" si="45"/>
        <v>6.5081</v>
      </c>
      <c r="CD31" s="54">
        <f t="shared" si="46"/>
        <v>5.4411</v>
      </c>
      <c r="CE31" s="55">
        <f t="shared" si="47"/>
        <v>0.9</v>
      </c>
      <c r="CF31" s="56">
        <f>'TMDL#1 vs Limnotech Alt nopt'!BP31</f>
        <v>0.007100000000000328</v>
      </c>
      <c r="CG31" s="57">
        <f t="shared" si="48"/>
        <v>6.3482</v>
      </c>
      <c r="CH31" s="58">
        <f t="shared" si="49"/>
        <v>-0.2</v>
      </c>
      <c r="CI31" s="53">
        <f t="shared" si="50"/>
        <v>6.8051</v>
      </c>
      <c r="CJ31" s="54">
        <f t="shared" si="51"/>
        <v>5.9157</v>
      </c>
      <c r="CK31" s="55">
        <f t="shared" si="52"/>
        <v>0.7</v>
      </c>
      <c r="CL31" s="56">
        <f>'TMDL#1 vs Limnotech Alt nopt'!BS31</f>
        <v>0.01499999999999968</v>
      </c>
      <c r="CM31" s="57">
        <f t="shared" si="53"/>
        <v>6.6307</v>
      </c>
      <c r="CN31" s="58">
        <f t="shared" si="54"/>
        <v>-0.2</v>
      </c>
      <c r="CO31" s="53">
        <f t="shared" si="55"/>
        <v>7.5336</v>
      </c>
      <c r="CP31" s="54">
        <f t="shared" si="56"/>
        <v>6.7541</v>
      </c>
      <c r="CQ31" s="55">
        <f t="shared" si="57"/>
        <v>0.6</v>
      </c>
      <c r="CR31" s="56">
        <f>'TMDL#1 vs Limnotech Alt nopt'!BX31</f>
        <v>0.016300000000000203</v>
      </c>
      <c r="CS31" s="57">
        <f t="shared" si="58"/>
        <v>7.3704</v>
      </c>
      <c r="CT31" s="58">
        <f t="shared" si="59"/>
        <v>-0.2</v>
      </c>
      <c r="CU31" s="53">
        <f t="shared" si="60"/>
        <v>8.4408</v>
      </c>
      <c r="CV31" s="54">
        <f t="shared" si="61"/>
        <v>8.1296</v>
      </c>
      <c r="CW31" s="55">
        <f t="shared" si="62"/>
        <v>0.1</v>
      </c>
      <c r="CX31" s="56">
        <f>'TMDL#1 vs Limnotech Alt nopt'!CA31</f>
        <v>0.012800000000000367</v>
      </c>
      <c r="CY31" s="57">
        <f t="shared" si="63"/>
        <v>8.2424</v>
      </c>
      <c r="CZ31" s="58">
        <f t="shared" si="64"/>
        <v>-0.2</v>
      </c>
      <c r="DA31" s="15">
        <f t="shared" si="65"/>
        <v>9.6527</v>
      </c>
      <c r="DB31" s="16">
        <f t="shared" si="66"/>
        <v>9.6286</v>
      </c>
      <c r="DC31" s="18">
        <f t="shared" si="67"/>
        <v>0</v>
      </c>
      <c r="DD31" s="45">
        <f>'TMDL#1 vs Limnotech Alt nopt'!CD31</f>
        <v>0.009399999999999409</v>
      </c>
      <c r="DE31" s="47">
        <f t="shared" si="68"/>
        <v>9.638</v>
      </c>
      <c r="DF31" s="50">
        <f t="shared" si="69"/>
        <v>0</v>
      </c>
      <c r="DG31" s="15">
        <f t="shared" si="70"/>
        <v>10.082</v>
      </c>
      <c r="DH31" s="16">
        <f t="shared" si="71"/>
        <v>9.9348</v>
      </c>
      <c r="DI31" s="18">
        <v>0</v>
      </c>
      <c r="DJ31" s="15">
        <f t="shared" si="72"/>
        <v>10.523</v>
      </c>
      <c r="DK31" s="16">
        <f t="shared" si="73"/>
        <v>10.25</v>
      </c>
      <c r="DL31" s="18">
        <v>0</v>
      </c>
      <c r="DM31" s="15">
        <f t="shared" si="74"/>
        <v>11.18</v>
      </c>
      <c r="DN31" s="16">
        <f t="shared" si="75"/>
        <v>10.799</v>
      </c>
      <c r="DO31" s="18">
        <v>0</v>
      </c>
      <c r="DP31" s="15">
        <f t="shared" si="76"/>
        <v>11.577</v>
      </c>
      <c r="DQ31" s="16">
        <f t="shared" si="77"/>
        <v>11.398</v>
      </c>
      <c r="DR31" s="18">
        <v>0</v>
      </c>
    </row>
    <row r="32" spans="2:122" ht="15">
      <c r="B32">
        <v>180</v>
      </c>
      <c r="C32">
        <v>9.0518</v>
      </c>
      <c r="D32">
        <v>8.2952</v>
      </c>
      <c r="E32">
        <v>7.0228</v>
      </c>
      <c r="F32">
        <v>6.1944</v>
      </c>
      <c r="G32">
        <v>6.0271</v>
      </c>
      <c r="H32">
        <v>5.4206</v>
      </c>
      <c r="I32">
        <v>5.7518</v>
      </c>
      <c r="J32">
        <v>6.5133</v>
      </c>
      <c r="K32">
        <v>7.9245</v>
      </c>
      <c r="L32">
        <v>9.5743</v>
      </c>
      <c r="M32">
        <v>9.8842</v>
      </c>
      <c r="N32">
        <v>10.225</v>
      </c>
      <c r="O32">
        <v>10.779</v>
      </c>
      <c r="P32">
        <v>11.4</v>
      </c>
      <c r="R32">
        <v>180</v>
      </c>
      <c r="S32">
        <v>8.7276</v>
      </c>
      <c r="T32">
        <v>8.1943</v>
      </c>
      <c r="U32">
        <v>7.3814</v>
      </c>
      <c r="V32">
        <v>6.8347</v>
      </c>
      <c r="W32">
        <v>6.8128</v>
      </c>
      <c r="X32">
        <v>6.4931</v>
      </c>
      <c r="Y32">
        <v>6.6734</v>
      </c>
      <c r="Z32">
        <v>7.3649</v>
      </c>
      <c r="AA32">
        <v>8.3023</v>
      </c>
      <c r="AB32">
        <v>9.6249</v>
      </c>
      <c r="AC32">
        <v>10.056</v>
      </c>
      <c r="AD32">
        <v>10.5</v>
      </c>
      <c r="AE32">
        <v>11.171</v>
      </c>
      <c r="AF32">
        <v>11.61</v>
      </c>
      <c r="AG32" s="2"/>
      <c r="AH32">
        <v>180</v>
      </c>
      <c r="AI32" s="5">
        <f t="shared" si="6"/>
        <v>-0.3241999999999994</v>
      </c>
      <c r="AJ32" s="5">
        <f t="shared" si="7"/>
        <v>-0.10089999999999932</v>
      </c>
      <c r="AK32" s="5">
        <f t="shared" si="8"/>
        <v>0.35860000000000003</v>
      </c>
      <c r="AL32" s="5">
        <f t="shared" si="9"/>
        <v>0.6402999999999999</v>
      </c>
      <c r="AM32" s="5">
        <f t="shared" si="10"/>
        <v>0.7857000000000003</v>
      </c>
      <c r="AN32" s="5">
        <f t="shared" si="11"/>
        <v>1.0724999999999998</v>
      </c>
      <c r="AO32" s="5">
        <f t="shared" si="12"/>
        <v>0.9215999999999998</v>
      </c>
      <c r="AP32" s="5">
        <f t="shared" si="13"/>
        <v>0.8515999999999995</v>
      </c>
      <c r="AQ32" s="5">
        <f t="shared" si="14"/>
        <v>0.3778000000000006</v>
      </c>
      <c r="AR32" s="5">
        <f t="shared" si="15"/>
        <v>0.05060000000000109</v>
      </c>
      <c r="AS32" s="5">
        <f t="shared" si="16"/>
        <v>0.1717999999999993</v>
      </c>
      <c r="AT32" s="5">
        <f t="shared" si="17"/>
        <v>0.27500000000000036</v>
      </c>
      <c r="AU32" s="5">
        <f t="shared" si="18"/>
        <v>0.39199999999999946</v>
      </c>
      <c r="AV32" s="5">
        <f t="shared" si="19"/>
        <v>0.20999999999999908</v>
      </c>
      <c r="AX32" s="8">
        <v>180</v>
      </c>
      <c r="AY32" s="15">
        <f t="shared" si="20"/>
        <v>8.7276</v>
      </c>
      <c r="AZ32" s="16">
        <f t="shared" si="21"/>
        <v>9.0518</v>
      </c>
      <c r="BA32" s="34">
        <f t="shared" si="22"/>
        <v>0</v>
      </c>
      <c r="BB32" s="45">
        <f>'TMDL#1 vs Limnotech Alt nopt'!BA32</f>
        <v>0.0008999999999996788</v>
      </c>
      <c r="BC32" s="47">
        <f t="shared" si="23"/>
        <v>9.0527</v>
      </c>
      <c r="BD32" s="50">
        <f t="shared" si="24"/>
        <v>0.3</v>
      </c>
      <c r="BE32" s="15">
        <f t="shared" si="25"/>
        <v>8.1943</v>
      </c>
      <c r="BF32" s="16">
        <f t="shared" si="26"/>
        <v>8.2952</v>
      </c>
      <c r="BG32" s="34">
        <f t="shared" si="27"/>
        <v>0</v>
      </c>
      <c r="BH32" s="45">
        <f>'TMDL#1 vs Limnotech Alt nopt'!BD32</f>
        <v>0.002200000000000202</v>
      </c>
      <c r="BI32" s="47">
        <f t="shared" si="28"/>
        <v>8.2974</v>
      </c>
      <c r="BJ32" s="50">
        <f t="shared" si="29"/>
        <v>0.1</v>
      </c>
      <c r="BK32" s="53">
        <f t="shared" si="30"/>
        <v>7.3814</v>
      </c>
      <c r="BL32" s="54">
        <f t="shared" si="31"/>
        <v>7.0228</v>
      </c>
      <c r="BM32" s="55">
        <f t="shared" si="32"/>
        <v>0.2</v>
      </c>
      <c r="BN32" s="56">
        <f>'TMDL#1 vs Limnotech Alt nopt'!BG32</f>
        <v>0.017999999999999794</v>
      </c>
      <c r="BO32" s="57">
        <f t="shared" si="33"/>
        <v>7.2408</v>
      </c>
      <c r="BP32" s="58">
        <f t="shared" si="34"/>
        <v>-0.1</v>
      </c>
      <c r="BQ32" s="53">
        <f t="shared" si="35"/>
        <v>6.8347</v>
      </c>
      <c r="BR32" s="54">
        <f t="shared" si="36"/>
        <v>6.1944</v>
      </c>
      <c r="BS32" s="55">
        <f t="shared" si="37"/>
        <v>0.4</v>
      </c>
      <c r="BT32" s="56">
        <f>'TMDL#1 vs Limnotech Alt nopt'!BJ32</f>
        <v>0.013399999999999856</v>
      </c>
      <c r="BU32" s="57">
        <f t="shared" si="38"/>
        <v>6.6078</v>
      </c>
      <c r="BV32" s="58">
        <f t="shared" si="39"/>
        <v>-0.2</v>
      </c>
      <c r="BW32" s="53">
        <f t="shared" si="40"/>
        <v>6.8128</v>
      </c>
      <c r="BX32" s="54">
        <f t="shared" si="41"/>
        <v>6.0271</v>
      </c>
      <c r="BY32" s="55">
        <f t="shared" si="42"/>
        <v>0.6</v>
      </c>
      <c r="BZ32" s="56">
        <f>'TMDL#1 vs Limnotech Alt nopt'!BM32</f>
        <v>0.010899999999999466</v>
      </c>
      <c r="CA32" s="57">
        <f t="shared" si="43"/>
        <v>6.637999999999999</v>
      </c>
      <c r="CB32" s="58">
        <f t="shared" si="44"/>
        <v>-0.2</v>
      </c>
      <c r="CC32" s="53">
        <f t="shared" si="45"/>
        <v>6.4931</v>
      </c>
      <c r="CD32" s="54">
        <f t="shared" si="46"/>
        <v>5.4206</v>
      </c>
      <c r="CE32" s="55">
        <f t="shared" si="47"/>
        <v>0.9</v>
      </c>
      <c r="CF32" s="56">
        <f>'TMDL#1 vs Limnotech Alt nopt'!BP32</f>
        <v>0.006099999999999994</v>
      </c>
      <c r="CG32" s="57">
        <f t="shared" si="48"/>
        <v>6.326700000000001</v>
      </c>
      <c r="CH32" s="58">
        <f t="shared" si="49"/>
        <v>-0.2</v>
      </c>
      <c r="CI32" s="53">
        <f t="shared" si="50"/>
        <v>6.6734</v>
      </c>
      <c r="CJ32" s="54">
        <f t="shared" si="51"/>
        <v>5.7518</v>
      </c>
      <c r="CK32" s="55">
        <f t="shared" si="52"/>
        <v>0.7</v>
      </c>
      <c r="CL32" s="56">
        <f>'TMDL#1 vs Limnotech Alt nopt'!BS32</f>
        <v>0.011900000000000688</v>
      </c>
      <c r="CM32" s="57">
        <f t="shared" si="53"/>
        <v>6.463700000000001</v>
      </c>
      <c r="CN32" s="58">
        <f t="shared" si="54"/>
        <v>-0.2</v>
      </c>
      <c r="CO32" s="53">
        <f t="shared" si="55"/>
        <v>7.3649</v>
      </c>
      <c r="CP32" s="54">
        <f t="shared" si="56"/>
        <v>6.5133</v>
      </c>
      <c r="CQ32" s="55">
        <f t="shared" si="57"/>
        <v>0.7</v>
      </c>
      <c r="CR32" s="56">
        <f>'TMDL#1 vs Limnotech Alt nopt'!BX32</f>
        <v>0.013499999999999623</v>
      </c>
      <c r="CS32" s="57">
        <f t="shared" si="58"/>
        <v>7.2268</v>
      </c>
      <c r="CT32" s="58">
        <f t="shared" si="59"/>
        <v>-0.1</v>
      </c>
      <c r="CU32" s="53">
        <f t="shared" si="60"/>
        <v>8.3023</v>
      </c>
      <c r="CV32" s="54">
        <f t="shared" si="61"/>
        <v>7.9245</v>
      </c>
      <c r="CW32" s="55">
        <f t="shared" si="62"/>
        <v>0.2</v>
      </c>
      <c r="CX32" s="56">
        <f>'TMDL#1 vs Limnotech Alt nopt'!CA32</f>
        <v>0.012500000000000178</v>
      </c>
      <c r="CY32" s="57">
        <f t="shared" si="63"/>
        <v>8.137</v>
      </c>
      <c r="CZ32" s="58">
        <f t="shared" si="64"/>
        <v>-0.2</v>
      </c>
      <c r="DA32" s="15">
        <f t="shared" si="65"/>
        <v>9.6249</v>
      </c>
      <c r="DB32" s="16">
        <f t="shared" si="66"/>
        <v>9.5743</v>
      </c>
      <c r="DC32" s="18">
        <f t="shared" si="67"/>
        <v>0</v>
      </c>
      <c r="DD32" s="45">
        <f>'TMDL#1 vs Limnotech Alt nopt'!CD32</f>
        <v>0.007600000000000051</v>
      </c>
      <c r="DE32" s="47">
        <f t="shared" si="68"/>
        <v>9.5819</v>
      </c>
      <c r="DF32" s="50">
        <f t="shared" si="69"/>
        <v>0</v>
      </c>
      <c r="DG32" s="15">
        <f t="shared" si="70"/>
        <v>10.056</v>
      </c>
      <c r="DH32" s="16">
        <f t="shared" si="71"/>
        <v>9.8842</v>
      </c>
      <c r="DI32" s="18">
        <v>0</v>
      </c>
      <c r="DJ32" s="15">
        <f t="shared" si="72"/>
        <v>10.5</v>
      </c>
      <c r="DK32" s="16">
        <f t="shared" si="73"/>
        <v>10.225</v>
      </c>
      <c r="DL32" s="18">
        <v>0</v>
      </c>
      <c r="DM32" s="15">
        <f t="shared" si="74"/>
        <v>11.171</v>
      </c>
      <c r="DN32" s="16">
        <f t="shared" si="75"/>
        <v>10.779</v>
      </c>
      <c r="DO32" s="18">
        <v>0</v>
      </c>
      <c r="DP32" s="15">
        <f t="shared" si="76"/>
        <v>11.61</v>
      </c>
      <c r="DQ32" s="16">
        <f t="shared" si="77"/>
        <v>11.4</v>
      </c>
      <c r="DR32" s="18">
        <v>0</v>
      </c>
    </row>
    <row r="33" spans="2:122" ht="15">
      <c r="B33">
        <v>181</v>
      </c>
      <c r="C33">
        <v>8.948</v>
      </c>
      <c r="D33">
        <v>8.2068</v>
      </c>
      <c r="E33">
        <v>6.9674</v>
      </c>
      <c r="F33">
        <v>6.0784</v>
      </c>
      <c r="G33">
        <v>5.8875</v>
      </c>
      <c r="H33">
        <v>5.3557</v>
      </c>
      <c r="I33">
        <v>5.5317</v>
      </c>
      <c r="J33">
        <v>6.2378</v>
      </c>
      <c r="K33">
        <v>7.6369</v>
      </c>
      <c r="L33">
        <v>9.4267</v>
      </c>
      <c r="M33">
        <v>9.8421</v>
      </c>
      <c r="N33">
        <v>10.198</v>
      </c>
      <c r="O33">
        <v>10.757</v>
      </c>
      <c r="P33">
        <v>11.354</v>
      </c>
      <c r="R33">
        <v>181</v>
      </c>
      <c r="S33">
        <v>8.6598</v>
      </c>
      <c r="T33">
        <v>8.1454</v>
      </c>
      <c r="U33">
        <v>7.356</v>
      </c>
      <c r="V33">
        <v>6.7756</v>
      </c>
      <c r="W33">
        <v>6.7368</v>
      </c>
      <c r="X33">
        <v>6.4728</v>
      </c>
      <c r="Y33">
        <v>6.524</v>
      </c>
      <c r="Z33">
        <v>7.1813</v>
      </c>
      <c r="AA33">
        <v>8.1224</v>
      </c>
      <c r="AB33">
        <v>9.537</v>
      </c>
      <c r="AC33">
        <v>10.038</v>
      </c>
      <c r="AD33">
        <v>10.482</v>
      </c>
      <c r="AE33">
        <v>11.158</v>
      </c>
      <c r="AF33">
        <v>11.592</v>
      </c>
      <c r="AG33" s="2"/>
      <c r="AH33">
        <v>181</v>
      </c>
      <c r="AI33" s="5">
        <f t="shared" si="6"/>
        <v>-0.2881999999999998</v>
      </c>
      <c r="AJ33" s="5">
        <f t="shared" si="7"/>
        <v>-0.06139999999999901</v>
      </c>
      <c r="AK33" s="5">
        <f t="shared" si="8"/>
        <v>0.3886000000000003</v>
      </c>
      <c r="AL33" s="5">
        <f t="shared" si="9"/>
        <v>0.6971999999999996</v>
      </c>
      <c r="AM33" s="5">
        <f t="shared" si="10"/>
        <v>0.8492999999999995</v>
      </c>
      <c r="AN33" s="5">
        <f t="shared" si="11"/>
        <v>1.1171000000000006</v>
      </c>
      <c r="AO33" s="5">
        <f t="shared" si="12"/>
        <v>0.9923000000000002</v>
      </c>
      <c r="AP33" s="5">
        <f t="shared" si="13"/>
        <v>0.9435000000000002</v>
      </c>
      <c r="AQ33" s="5">
        <f t="shared" si="14"/>
        <v>0.48550000000000093</v>
      </c>
      <c r="AR33" s="5">
        <f t="shared" si="15"/>
        <v>0.11030000000000051</v>
      </c>
      <c r="AS33" s="5">
        <f t="shared" si="16"/>
        <v>0.19589999999999996</v>
      </c>
      <c r="AT33" s="5">
        <f t="shared" si="17"/>
        <v>0.2839999999999989</v>
      </c>
      <c r="AU33" s="5">
        <f t="shared" si="18"/>
        <v>0.4009999999999998</v>
      </c>
      <c r="AV33" s="5">
        <f t="shared" si="19"/>
        <v>0.23800000000000132</v>
      </c>
      <c r="AX33" s="8">
        <v>181</v>
      </c>
      <c r="AY33" s="15">
        <f t="shared" si="20"/>
        <v>8.6598</v>
      </c>
      <c r="AZ33" s="16">
        <f t="shared" si="21"/>
        <v>8.948</v>
      </c>
      <c r="BA33" s="34">
        <f t="shared" si="22"/>
        <v>0</v>
      </c>
      <c r="BB33" s="45">
        <f>'TMDL#1 vs Limnotech Alt nopt'!BA33</f>
        <v>0.001300000000000523</v>
      </c>
      <c r="BC33" s="47">
        <f t="shared" si="23"/>
        <v>8.949300000000001</v>
      </c>
      <c r="BD33" s="50">
        <f t="shared" si="24"/>
        <v>0.3</v>
      </c>
      <c r="BE33" s="15">
        <f t="shared" si="25"/>
        <v>8.1454</v>
      </c>
      <c r="BF33" s="16">
        <f t="shared" si="26"/>
        <v>8.2068</v>
      </c>
      <c r="BG33" s="34">
        <f t="shared" si="27"/>
        <v>0</v>
      </c>
      <c r="BH33" s="45">
        <f>'TMDL#1 vs Limnotech Alt nopt'!BD33</f>
        <v>0.0016999999999995907</v>
      </c>
      <c r="BI33" s="47">
        <f t="shared" si="28"/>
        <v>8.208499999999999</v>
      </c>
      <c r="BJ33" s="50">
        <f t="shared" si="29"/>
        <v>0.1</v>
      </c>
      <c r="BK33" s="53">
        <f t="shared" si="30"/>
        <v>7.356</v>
      </c>
      <c r="BL33" s="54">
        <f t="shared" si="31"/>
        <v>6.9674</v>
      </c>
      <c r="BM33" s="55">
        <f t="shared" si="32"/>
        <v>0.2</v>
      </c>
      <c r="BN33" s="56">
        <f>'TMDL#1 vs Limnotech Alt nopt'!BG33</f>
        <v>0.01639999999999997</v>
      </c>
      <c r="BO33" s="57">
        <f t="shared" si="33"/>
        <v>7.1838</v>
      </c>
      <c r="BP33" s="58">
        <f t="shared" si="34"/>
        <v>-0.2</v>
      </c>
      <c r="BQ33" s="53">
        <f t="shared" si="35"/>
        <v>6.7756</v>
      </c>
      <c r="BR33" s="54">
        <f t="shared" si="36"/>
        <v>6.0784</v>
      </c>
      <c r="BS33" s="55">
        <f t="shared" si="37"/>
        <v>0.5</v>
      </c>
      <c r="BT33" s="56">
        <f>'TMDL#1 vs Limnotech Alt nopt'!BJ33</f>
        <v>0.012899999999999245</v>
      </c>
      <c r="BU33" s="57">
        <f t="shared" si="38"/>
        <v>6.5912999999999995</v>
      </c>
      <c r="BV33" s="58">
        <f t="shared" si="39"/>
        <v>-0.2</v>
      </c>
      <c r="BW33" s="53">
        <f t="shared" si="40"/>
        <v>6.7368</v>
      </c>
      <c r="BX33" s="54">
        <f t="shared" si="41"/>
        <v>5.8875</v>
      </c>
      <c r="BY33" s="55">
        <f t="shared" si="42"/>
        <v>0.6</v>
      </c>
      <c r="BZ33" s="56">
        <f>'TMDL#1 vs Limnotech Alt nopt'!BM33</f>
        <v>0.00909999999999922</v>
      </c>
      <c r="CA33" s="57">
        <f t="shared" si="43"/>
        <v>6.496599999999999</v>
      </c>
      <c r="CB33" s="58">
        <f t="shared" si="44"/>
        <v>-0.2</v>
      </c>
      <c r="CC33" s="53">
        <f t="shared" si="45"/>
        <v>6.4728</v>
      </c>
      <c r="CD33" s="54">
        <f t="shared" si="46"/>
        <v>5.3557</v>
      </c>
      <c r="CE33" s="55">
        <f t="shared" si="47"/>
        <v>0.9</v>
      </c>
      <c r="CF33" s="56">
        <f>'TMDL#1 vs Limnotech Alt nopt'!BP33</f>
        <v>0.0030000000000001137</v>
      </c>
      <c r="CG33" s="57">
        <f t="shared" si="48"/>
        <v>6.2587</v>
      </c>
      <c r="CH33" s="58">
        <f t="shared" si="49"/>
        <v>-0.2</v>
      </c>
      <c r="CI33" s="53">
        <f t="shared" si="50"/>
        <v>6.524</v>
      </c>
      <c r="CJ33" s="54">
        <f t="shared" si="51"/>
        <v>5.5317</v>
      </c>
      <c r="CK33" s="55">
        <f t="shared" si="52"/>
        <v>0.8</v>
      </c>
      <c r="CL33" s="56">
        <f>'TMDL#1 vs Limnotech Alt nopt'!BS33</f>
        <v>0.00649999999999995</v>
      </c>
      <c r="CM33" s="57">
        <f t="shared" si="53"/>
        <v>6.3382</v>
      </c>
      <c r="CN33" s="58">
        <f t="shared" si="54"/>
        <v>-0.2</v>
      </c>
      <c r="CO33" s="53">
        <f t="shared" si="55"/>
        <v>7.1813</v>
      </c>
      <c r="CP33" s="54">
        <f t="shared" si="56"/>
        <v>6.2378</v>
      </c>
      <c r="CQ33" s="55">
        <f t="shared" si="57"/>
        <v>0.7</v>
      </c>
      <c r="CR33" s="56">
        <f>'TMDL#1 vs Limnotech Alt nopt'!BX33</f>
        <v>0.009699999999999598</v>
      </c>
      <c r="CS33" s="57">
        <f t="shared" si="58"/>
        <v>6.9475</v>
      </c>
      <c r="CT33" s="58">
        <f t="shared" si="59"/>
        <v>-0.2</v>
      </c>
      <c r="CU33" s="53">
        <f t="shared" si="60"/>
        <v>8.1224</v>
      </c>
      <c r="CV33" s="54">
        <f t="shared" si="61"/>
        <v>7.6369</v>
      </c>
      <c r="CW33" s="55">
        <f t="shared" si="62"/>
        <v>0.3</v>
      </c>
      <c r="CX33" s="56">
        <f>'TMDL#1 vs Limnotech Alt nopt'!CA33</f>
        <v>0.009800000000000253</v>
      </c>
      <c r="CY33" s="57">
        <f t="shared" si="63"/>
        <v>7.9467</v>
      </c>
      <c r="CZ33" s="58">
        <f t="shared" si="64"/>
        <v>-0.2</v>
      </c>
      <c r="DA33" s="15">
        <f t="shared" si="65"/>
        <v>9.537</v>
      </c>
      <c r="DB33" s="16">
        <f t="shared" si="66"/>
        <v>9.4267</v>
      </c>
      <c r="DC33" s="18">
        <f t="shared" si="67"/>
        <v>0</v>
      </c>
      <c r="DD33" s="45">
        <f>'TMDL#1 vs Limnotech Alt nopt'!CD33</f>
        <v>0.008399999999999963</v>
      </c>
      <c r="DE33" s="47">
        <f t="shared" si="68"/>
        <v>9.4351</v>
      </c>
      <c r="DF33" s="50">
        <f t="shared" si="69"/>
        <v>-0.1</v>
      </c>
      <c r="DG33" s="15">
        <f t="shared" si="70"/>
        <v>10.038</v>
      </c>
      <c r="DH33" s="16">
        <f t="shared" si="71"/>
        <v>9.8421</v>
      </c>
      <c r="DI33" s="18">
        <v>0</v>
      </c>
      <c r="DJ33" s="15">
        <f t="shared" si="72"/>
        <v>10.482</v>
      </c>
      <c r="DK33" s="16">
        <f t="shared" si="73"/>
        <v>10.198</v>
      </c>
      <c r="DL33" s="18">
        <v>0</v>
      </c>
      <c r="DM33" s="15">
        <f t="shared" si="74"/>
        <v>11.158</v>
      </c>
      <c r="DN33" s="16">
        <f t="shared" si="75"/>
        <v>10.757</v>
      </c>
      <c r="DO33" s="18">
        <v>0</v>
      </c>
      <c r="DP33" s="15">
        <f t="shared" si="76"/>
        <v>11.592</v>
      </c>
      <c r="DQ33" s="16">
        <f t="shared" si="77"/>
        <v>11.354</v>
      </c>
      <c r="DR33" s="18">
        <v>0</v>
      </c>
    </row>
    <row r="34" spans="2:122" ht="15">
      <c r="B34">
        <v>182</v>
      </c>
      <c r="C34">
        <v>8.9489</v>
      </c>
      <c r="D34">
        <v>8.2064</v>
      </c>
      <c r="E34">
        <v>7.0141</v>
      </c>
      <c r="F34">
        <v>6.1333</v>
      </c>
      <c r="G34">
        <v>5.9206</v>
      </c>
      <c r="H34">
        <v>5.4618</v>
      </c>
      <c r="I34">
        <v>5.5209</v>
      </c>
      <c r="J34">
        <v>6.0439</v>
      </c>
      <c r="K34">
        <v>7.4735</v>
      </c>
      <c r="L34">
        <v>9.2467</v>
      </c>
      <c r="M34">
        <v>9.832</v>
      </c>
      <c r="N34">
        <v>10.188</v>
      </c>
      <c r="O34">
        <v>10.744</v>
      </c>
      <c r="P34">
        <v>11.313</v>
      </c>
      <c r="R34">
        <v>182</v>
      </c>
      <c r="S34">
        <v>8.6678</v>
      </c>
      <c r="T34">
        <v>8.1611</v>
      </c>
      <c r="U34">
        <v>7.4057</v>
      </c>
      <c r="V34">
        <v>6.8417</v>
      </c>
      <c r="W34">
        <v>6.7841</v>
      </c>
      <c r="X34">
        <v>6.5646</v>
      </c>
      <c r="Y34">
        <v>6.5329</v>
      </c>
      <c r="Z34">
        <v>7.0275</v>
      </c>
      <c r="AA34">
        <v>7.9675</v>
      </c>
      <c r="AB34">
        <v>9.4075</v>
      </c>
      <c r="AC34">
        <v>10.037</v>
      </c>
      <c r="AD34">
        <v>10.479</v>
      </c>
      <c r="AE34">
        <v>11.153</v>
      </c>
      <c r="AF34">
        <v>11.563</v>
      </c>
      <c r="AG34" s="2"/>
      <c r="AH34">
        <v>182</v>
      </c>
      <c r="AI34" s="5">
        <f t="shared" si="6"/>
        <v>-0.28110000000000035</v>
      </c>
      <c r="AJ34" s="5">
        <f t="shared" si="7"/>
        <v>-0.045300000000001006</v>
      </c>
      <c r="AK34" s="5">
        <f t="shared" si="8"/>
        <v>0.3916000000000004</v>
      </c>
      <c r="AL34" s="5">
        <f t="shared" si="9"/>
        <v>0.7084000000000001</v>
      </c>
      <c r="AM34" s="5">
        <f t="shared" si="10"/>
        <v>0.8634999999999993</v>
      </c>
      <c r="AN34" s="5">
        <f t="shared" si="11"/>
        <v>1.1028000000000002</v>
      </c>
      <c r="AO34" s="5">
        <f t="shared" si="12"/>
        <v>1.0119999999999996</v>
      </c>
      <c r="AP34" s="5">
        <f t="shared" si="13"/>
        <v>0.9836</v>
      </c>
      <c r="AQ34" s="5">
        <f t="shared" si="14"/>
        <v>0.49400000000000066</v>
      </c>
      <c r="AR34" s="5">
        <f t="shared" si="15"/>
        <v>0.16080000000000005</v>
      </c>
      <c r="AS34" s="5">
        <f t="shared" si="16"/>
        <v>0.20500000000000007</v>
      </c>
      <c r="AT34" s="5">
        <f t="shared" si="17"/>
        <v>0.2909999999999986</v>
      </c>
      <c r="AU34" s="5">
        <f t="shared" si="18"/>
        <v>0.4090000000000007</v>
      </c>
      <c r="AV34" s="5">
        <f t="shared" si="19"/>
        <v>0.25</v>
      </c>
      <c r="AX34" s="8">
        <v>182</v>
      </c>
      <c r="AY34" s="15">
        <f t="shared" si="20"/>
        <v>8.6678</v>
      </c>
      <c r="AZ34" s="16">
        <f t="shared" si="21"/>
        <v>8.9489</v>
      </c>
      <c r="BA34" s="34">
        <f t="shared" si="22"/>
        <v>0</v>
      </c>
      <c r="BB34" s="45">
        <f>'TMDL#1 vs Limnotech Alt nopt'!BA34</f>
        <v>0.0012999999999987466</v>
      </c>
      <c r="BC34" s="47">
        <f t="shared" si="23"/>
        <v>8.950199999999999</v>
      </c>
      <c r="BD34" s="50">
        <f t="shared" si="24"/>
        <v>0.3</v>
      </c>
      <c r="BE34" s="15">
        <f t="shared" si="25"/>
        <v>8.1611</v>
      </c>
      <c r="BF34" s="16">
        <f t="shared" si="26"/>
        <v>8.2064</v>
      </c>
      <c r="BG34" s="34">
        <f t="shared" si="27"/>
        <v>0</v>
      </c>
      <c r="BH34" s="45">
        <f>'TMDL#1 vs Limnotech Alt nopt'!BD34</f>
        <v>0.006600000000000605</v>
      </c>
      <c r="BI34" s="47">
        <f t="shared" si="28"/>
        <v>8.213000000000001</v>
      </c>
      <c r="BJ34" s="50">
        <f t="shared" si="29"/>
        <v>0.1</v>
      </c>
      <c r="BK34" s="53">
        <f t="shared" si="30"/>
        <v>7.4057</v>
      </c>
      <c r="BL34" s="54">
        <f t="shared" si="31"/>
        <v>7.0141</v>
      </c>
      <c r="BM34" s="55">
        <f t="shared" si="32"/>
        <v>0.2</v>
      </c>
      <c r="BN34" s="56">
        <f>'TMDL#1 vs Limnotech Alt nopt'!BG34</f>
        <v>0.014300000000000423</v>
      </c>
      <c r="BO34" s="57">
        <f t="shared" si="33"/>
        <v>7.228400000000001</v>
      </c>
      <c r="BP34" s="58">
        <f t="shared" si="34"/>
        <v>-0.2</v>
      </c>
      <c r="BQ34" s="53">
        <f t="shared" si="35"/>
        <v>6.8417</v>
      </c>
      <c r="BR34" s="54">
        <f t="shared" si="36"/>
        <v>6.1333</v>
      </c>
      <c r="BS34" s="55">
        <f t="shared" si="37"/>
        <v>0.5</v>
      </c>
      <c r="BT34" s="56">
        <f>'TMDL#1 vs Limnotech Alt nopt'!BJ34</f>
        <v>0.014200000000000657</v>
      </c>
      <c r="BU34" s="57">
        <f t="shared" si="38"/>
        <v>6.647500000000001</v>
      </c>
      <c r="BV34" s="58">
        <f t="shared" si="39"/>
        <v>-0.2</v>
      </c>
      <c r="BW34" s="53">
        <f t="shared" si="40"/>
        <v>6.7841</v>
      </c>
      <c r="BX34" s="54">
        <f t="shared" si="41"/>
        <v>5.9206</v>
      </c>
      <c r="BY34" s="55">
        <f t="shared" si="42"/>
        <v>0.7</v>
      </c>
      <c r="BZ34" s="56">
        <f>'TMDL#1 vs Limnotech Alt nopt'!BM34</f>
        <v>0.008999999999999453</v>
      </c>
      <c r="CA34" s="57">
        <f t="shared" si="43"/>
        <v>6.6296</v>
      </c>
      <c r="CB34" s="58">
        <f t="shared" si="44"/>
        <v>-0.2</v>
      </c>
      <c r="CC34" s="53">
        <f t="shared" si="45"/>
        <v>6.5646</v>
      </c>
      <c r="CD34" s="54">
        <f t="shared" si="46"/>
        <v>5.4618</v>
      </c>
      <c r="CE34" s="55">
        <f t="shared" si="47"/>
        <v>0.9</v>
      </c>
      <c r="CF34" s="56">
        <f>'TMDL#1 vs Limnotech Alt nopt'!BP34</f>
        <v>0.002500000000000391</v>
      </c>
      <c r="CG34" s="57">
        <f t="shared" si="48"/>
        <v>6.364300000000001</v>
      </c>
      <c r="CH34" s="58">
        <f t="shared" si="49"/>
        <v>-0.2</v>
      </c>
      <c r="CI34" s="53">
        <f t="shared" si="50"/>
        <v>6.5329</v>
      </c>
      <c r="CJ34" s="54">
        <f t="shared" si="51"/>
        <v>5.5209</v>
      </c>
      <c r="CK34" s="55">
        <f t="shared" si="52"/>
        <v>0.8</v>
      </c>
      <c r="CL34" s="56">
        <f>'TMDL#1 vs Limnotech Alt nopt'!BS34</f>
        <v>0.0038000000000000256</v>
      </c>
      <c r="CM34" s="57">
        <f t="shared" si="53"/>
        <v>6.3247</v>
      </c>
      <c r="CN34" s="58">
        <f t="shared" si="54"/>
        <v>-0.2</v>
      </c>
      <c r="CO34" s="53">
        <f t="shared" si="55"/>
        <v>7.0275</v>
      </c>
      <c r="CP34" s="54">
        <f t="shared" si="56"/>
        <v>6.0439</v>
      </c>
      <c r="CQ34" s="55">
        <f t="shared" si="57"/>
        <v>0.8</v>
      </c>
      <c r="CR34" s="56">
        <f>'TMDL#1 vs Limnotech Alt nopt'!BX34</f>
        <v>0.006800000000000139</v>
      </c>
      <c r="CS34" s="57">
        <f t="shared" si="58"/>
        <v>6.8507</v>
      </c>
      <c r="CT34" s="58">
        <f t="shared" si="59"/>
        <v>-0.2</v>
      </c>
      <c r="CU34" s="53">
        <f t="shared" si="60"/>
        <v>7.9675</v>
      </c>
      <c r="CV34" s="54">
        <f t="shared" si="61"/>
        <v>7.4735</v>
      </c>
      <c r="CW34" s="55">
        <f t="shared" si="62"/>
        <v>0.3</v>
      </c>
      <c r="CX34" s="56">
        <f>'TMDL#1 vs Limnotech Alt nopt'!CA34</f>
        <v>0.009000000000000341</v>
      </c>
      <c r="CY34" s="57">
        <f t="shared" si="63"/>
        <v>7.7825</v>
      </c>
      <c r="CZ34" s="58">
        <f t="shared" si="64"/>
        <v>-0.2</v>
      </c>
      <c r="DA34" s="15">
        <f t="shared" si="65"/>
        <v>9.4075</v>
      </c>
      <c r="DB34" s="16">
        <f t="shared" si="66"/>
        <v>9.2467</v>
      </c>
      <c r="DC34" s="18">
        <f t="shared" si="67"/>
        <v>0</v>
      </c>
      <c r="DD34" s="45">
        <f>'TMDL#1 vs Limnotech Alt nopt'!CD34</f>
        <v>0.009999999999999787</v>
      </c>
      <c r="DE34" s="47">
        <f t="shared" si="68"/>
        <v>9.2567</v>
      </c>
      <c r="DF34" s="50">
        <f t="shared" si="69"/>
        <v>-0.2</v>
      </c>
      <c r="DG34" s="15">
        <f t="shared" si="70"/>
        <v>10.037</v>
      </c>
      <c r="DH34" s="16">
        <f t="shared" si="71"/>
        <v>9.832</v>
      </c>
      <c r="DI34" s="18">
        <v>0</v>
      </c>
      <c r="DJ34" s="15">
        <f t="shared" si="72"/>
        <v>10.479</v>
      </c>
      <c r="DK34" s="16">
        <f t="shared" si="73"/>
        <v>10.188</v>
      </c>
      <c r="DL34" s="18">
        <v>0</v>
      </c>
      <c r="DM34" s="15">
        <f t="shared" si="74"/>
        <v>11.153</v>
      </c>
      <c r="DN34" s="16">
        <f t="shared" si="75"/>
        <v>10.744</v>
      </c>
      <c r="DO34" s="18">
        <v>0</v>
      </c>
      <c r="DP34" s="15">
        <f t="shared" si="76"/>
        <v>11.563</v>
      </c>
      <c r="DQ34" s="16">
        <f t="shared" si="77"/>
        <v>11.313</v>
      </c>
      <c r="DR34" s="18">
        <v>0</v>
      </c>
    </row>
    <row r="35" spans="2:122" ht="15">
      <c r="B35">
        <v>183</v>
      </c>
      <c r="C35">
        <v>8.781</v>
      </c>
      <c r="D35">
        <v>7.9788</v>
      </c>
      <c r="E35">
        <v>6.8467</v>
      </c>
      <c r="F35">
        <v>5.9716</v>
      </c>
      <c r="G35">
        <v>5.6878</v>
      </c>
      <c r="H35">
        <v>5.2899</v>
      </c>
      <c r="I35">
        <v>5.2681</v>
      </c>
      <c r="J35">
        <v>5.6331</v>
      </c>
      <c r="K35">
        <v>7.009</v>
      </c>
      <c r="L35">
        <v>9.0879</v>
      </c>
      <c r="M35">
        <v>9.7892</v>
      </c>
      <c r="N35">
        <v>10.167</v>
      </c>
      <c r="O35">
        <v>10.735</v>
      </c>
      <c r="P35">
        <v>11.302</v>
      </c>
      <c r="R35">
        <v>183</v>
      </c>
      <c r="S35">
        <v>8.5547</v>
      </c>
      <c r="T35">
        <v>7.9971</v>
      </c>
      <c r="U35">
        <v>7.2622</v>
      </c>
      <c r="V35">
        <v>6.7001</v>
      </c>
      <c r="W35">
        <v>6.5813</v>
      </c>
      <c r="X35">
        <v>6.3694</v>
      </c>
      <c r="Y35">
        <v>6.2861</v>
      </c>
      <c r="Z35">
        <v>6.6629</v>
      </c>
      <c r="AA35">
        <v>7.593</v>
      </c>
      <c r="AB35">
        <v>9.2801</v>
      </c>
      <c r="AC35">
        <v>10.02</v>
      </c>
      <c r="AD35">
        <v>10.469</v>
      </c>
      <c r="AE35">
        <v>11.145</v>
      </c>
      <c r="AF35">
        <v>11.587</v>
      </c>
      <c r="AG35" s="2"/>
      <c r="AH35">
        <v>183</v>
      </c>
      <c r="AI35" s="5">
        <f t="shared" si="6"/>
        <v>-0.22630000000000017</v>
      </c>
      <c r="AJ35" s="5">
        <f t="shared" si="7"/>
        <v>0.018299999999999983</v>
      </c>
      <c r="AK35" s="5">
        <f t="shared" si="8"/>
        <v>0.41549999999999976</v>
      </c>
      <c r="AL35" s="5">
        <f t="shared" si="9"/>
        <v>0.7285000000000004</v>
      </c>
      <c r="AM35" s="5">
        <f t="shared" si="10"/>
        <v>0.8934999999999995</v>
      </c>
      <c r="AN35" s="5">
        <f t="shared" si="11"/>
        <v>1.0794999999999995</v>
      </c>
      <c r="AO35" s="5">
        <f t="shared" si="12"/>
        <v>1.0180000000000007</v>
      </c>
      <c r="AP35" s="5">
        <f t="shared" si="13"/>
        <v>1.0297999999999998</v>
      </c>
      <c r="AQ35" s="5">
        <f t="shared" si="14"/>
        <v>0.5839999999999996</v>
      </c>
      <c r="AR35" s="5">
        <f t="shared" si="15"/>
        <v>0.1921999999999997</v>
      </c>
      <c r="AS35" s="5">
        <f t="shared" si="16"/>
        <v>0.23080000000000034</v>
      </c>
      <c r="AT35" s="5">
        <f t="shared" si="17"/>
        <v>0.3019999999999996</v>
      </c>
      <c r="AU35" s="5">
        <f t="shared" si="18"/>
        <v>0.41000000000000014</v>
      </c>
      <c r="AV35" s="5">
        <f t="shared" si="19"/>
        <v>0.28500000000000014</v>
      </c>
      <c r="AX35" s="8">
        <v>183</v>
      </c>
      <c r="AY35" s="15">
        <f t="shared" si="20"/>
        <v>8.5547</v>
      </c>
      <c r="AZ35" s="16">
        <f t="shared" si="21"/>
        <v>8.781</v>
      </c>
      <c r="BA35" s="34">
        <f t="shared" si="22"/>
        <v>0</v>
      </c>
      <c r="BB35" s="45">
        <f>'TMDL#1 vs Limnotech Alt nopt'!BA35</f>
        <v>0.0035000000000007248</v>
      </c>
      <c r="BC35" s="47">
        <f t="shared" si="23"/>
        <v>8.784500000000001</v>
      </c>
      <c r="BD35" s="50">
        <f t="shared" si="24"/>
        <v>0.2</v>
      </c>
      <c r="BE35" s="15">
        <f t="shared" si="25"/>
        <v>7.9971</v>
      </c>
      <c r="BF35" s="16">
        <f t="shared" si="26"/>
        <v>7.9788</v>
      </c>
      <c r="BG35" s="34">
        <f t="shared" si="27"/>
        <v>0</v>
      </c>
      <c r="BH35" s="45">
        <f>'TMDL#1 vs Limnotech Alt nopt'!BD35</f>
        <v>0.005499999999999616</v>
      </c>
      <c r="BI35" s="47">
        <f t="shared" si="28"/>
        <v>7.984299999999999</v>
      </c>
      <c r="BJ35" s="50">
        <f t="shared" si="29"/>
        <v>0</v>
      </c>
      <c r="BK35" s="53">
        <f t="shared" si="30"/>
        <v>7.2622</v>
      </c>
      <c r="BL35" s="54">
        <f t="shared" si="31"/>
        <v>6.8467</v>
      </c>
      <c r="BM35" s="55">
        <f t="shared" si="32"/>
        <v>0.2</v>
      </c>
      <c r="BN35" s="56">
        <f>'TMDL#1 vs Limnotech Alt nopt'!BG35</f>
        <v>0.0129999999999999</v>
      </c>
      <c r="BO35" s="57">
        <f t="shared" si="33"/>
        <v>7.0597</v>
      </c>
      <c r="BP35" s="58">
        <f t="shared" si="34"/>
        <v>-0.2</v>
      </c>
      <c r="BQ35" s="53">
        <f t="shared" si="35"/>
        <v>6.7001</v>
      </c>
      <c r="BR35" s="54">
        <f t="shared" si="36"/>
        <v>5.9716</v>
      </c>
      <c r="BS35" s="55">
        <f t="shared" si="37"/>
        <v>0.5</v>
      </c>
      <c r="BT35" s="56">
        <f>'TMDL#1 vs Limnotech Alt nopt'!BJ35</f>
        <v>0.013700000000000045</v>
      </c>
      <c r="BU35" s="57">
        <f t="shared" si="38"/>
        <v>6.4853</v>
      </c>
      <c r="BV35" s="58">
        <f t="shared" si="39"/>
        <v>-0.2</v>
      </c>
      <c r="BW35" s="53">
        <f t="shared" si="40"/>
        <v>6.5813</v>
      </c>
      <c r="BX35" s="54">
        <f t="shared" si="41"/>
        <v>5.6878</v>
      </c>
      <c r="BY35" s="55">
        <f t="shared" si="42"/>
        <v>0.7</v>
      </c>
      <c r="BZ35" s="56">
        <f>'TMDL#1 vs Limnotech Alt nopt'!BM35</f>
        <v>0.008700000000000152</v>
      </c>
      <c r="CA35" s="57">
        <f t="shared" si="43"/>
        <v>6.3965000000000005</v>
      </c>
      <c r="CB35" s="58">
        <f t="shared" si="44"/>
        <v>-0.2</v>
      </c>
      <c r="CC35" s="53">
        <f t="shared" si="45"/>
        <v>6.3694</v>
      </c>
      <c r="CD35" s="54">
        <f t="shared" si="46"/>
        <v>5.2899</v>
      </c>
      <c r="CE35" s="55">
        <f t="shared" si="47"/>
        <v>0.9</v>
      </c>
      <c r="CF35" s="56">
        <f>'TMDL#1 vs Limnotech Alt nopt'!BP35</f>
        <v>0.0034000000000000696</v>
      </c>
      <c r="CG35" s="57">
        <f t="shared" si="48"/>
        <v>6.193300000000001</v>
      </c>
      <c r="CH35" s="58">
        <f t="shared" si="49"/>
        <v>-0.2</v>
      </c>
      <c r="CI35" s="53">
        <f t="shared" si="50"/>
        <v>6.2861</v>
      </c>
      <c r="CJ35" s="54">
        <f t="shared" si="51"/>
        <v>5.2681</v>
      </c>
      <c r="CK35" s="55">
        <f t="shared" si="52"/>
        <v>0.8</v>
      </c>
      <c r="CL35" s="56">
        <f>'TMDL#1 vs Limnotech Alt nopt'!BS35</f>
        <v>0.0028999999999994586</v>
      </c>
      <c r="CM35" s="57">
        <f t="shared" si="53"/>
        <v>6.070999999999999</v>
      </c>
      <c r="CN35" s="58">
        <f t="shared" si="54"/>
        <v>-0.2</v>
      </c>
      <c r="CO35" s="53">
        <f t="shared" si="55"/>
        <v>6.6629</v>
      </c>
      <c r="CP35" s="54">
        <f t="shared" si="56"/>
        <v>5.6331</v>
      </c>
      <c r="CQ35" s="55">
        <f t="shared" si="57"/>
        <v>0.8</v>
      </c>
      <c r="CR35" s="56">
        <f>'TMDL#1 vs Limnotech Alt nopt'!BX35</f>
        <v>0.006999999999999673</v>
      </c>
      <c r="CS35" s="57">
        <f t="shared" si="58"/>
        <v>6.440099999999999</v>
      </c>
      <c r="CT35" s="58">
        <f t="shared" si="59"/>
        <v>-0.2</v>
      </c>
      <c r="CU35" s="53">
        <f t="shared" si="60"/>
        <v>7.593</v>
      </c>
      <c r="CV35" s="54">
        <f t="shared" si="61"/>
        <v>7.009</v>
      </c>
      <c r="CW35" s="55">
        <f t="shared" si="62"/>
        <v>0.4</v>
      </c>
      <c r="CX35" s="56">
        <f>'TMDL#1 vs Limnotech Alt nopt'!CA35</f>
        <v>0.009500000000000064</v>
      </c>
      <c r="CY35" s="57">
        <f t="shared" si="63"/>
        <v>7.418500000000001</v>
      </c>
      <c r="CZ35" s="58">
        <f t="shared" si="64"/>
        <v>-0.2</v>
      </c>
      <c r="DA35" s="15">
        <f t="shared" si="65"/>
        <v>9.2801</v>
      </c>
      <c r="DB35" s="16">
        <f t="shared" si="66"/>
        <v>9.0879</v>
      </c>
      <c r="DC35" s="18">
        <f t="shared" si="67"/>
        <v>0</v>
      </c>
      <c r="DD35" s="45">
        <f>'TMDL#1 vs Limnotech Alt nopt'!CD35</f>
        <v>0.00730000000000075</v>
      </c>
      <c r="DE35" s="47">
        <f t="shared" si="68"/>
        <v>9.0952</v>
      </c>
      <c r="DF35" s="50">
        <f t="shared" si="69"/>
        <v>-0.2</v>
      </c>
      <c r="DG35" s="15">
        <f t="shared" si="70"/>
        <v>10.02</v>
      </c>
      <c r="DH35" s="16">
        <f t="shared" si="71"/>
        <v>9.7892</v>
      </c>
      <c r="DI35" s="18">
        <v>0</v>
      </c>
      <c r="DJ35" s="15">
        <f t="shared" si="72"/>
        <v>10.469</v>
      </c>
      <c r="DK35" s="16">
        <f t="shared" si="73"/>
        <v>10.167</v>
      </c>
      <c r="DL35" s="18">
        <v>0</v>
      </c>
      <c r="DM35" s="15">
        <f t="shared" si="74"/>
        <v>11.145</v>
      </c>
      <c r="DN35" s="16">
        <f t="shared" si="75"/>
        <v>10.735</v>
      </c>
      <c r="DO35" s="18">
        <v>0</v>
      </c>
      <c r="DP35" s="15">
        <f t="shared" si="76"/>
        <v>11.587</v>
      </c>
      <c r="DQ35" s="16">
        <f t="shared" si="77"/>
        <v>11.302</v>
      </c>
      <c r="DR35" s="18">
        <v>0</v>
      </c>
    </row>
    <row r="36" spans="2:122" ht="15">
      <c r="B36">
        <v>184</v>
      </c>
      <c r="C36">
        <v>8.7532</v>
      </c>
      <c r="D36">
        <v>7.9379</v>
      </c>
      <c r="E36">
        <v>6.8826</v>
      </c>
      <c r="F36">
        <v>6.0082</v>
      </c>
      <c r="G36">
        <v>5.7141</v>
      </c>
      <c r="H36">
        <v>5.3329</v>
      </c>
      <c r="I36">
        <v>5.3385</v>
      </c>
      <c r="J36">
        <v>5.4952</v>
      </c>
      <c r="K36">
        <v>6.6874</v>
      </c>
      <c r="L36">
        <v>8.8809</v>
      </c>
      <c r="M36">
        <v>9.7605</v>
      </c>
      <c r="N36">
        <v>10.157</v>
      </c>
      <c r="O36">
        <v>10.725</v>
      </c>
      <c r="P36">
        <v>11.287</v>
      </c>
      <c r="R36">
        <v>184</v>
      </c>
      <c r="S36">
        <v>8.5393</v>
      </c>
      <c r="T36">
        <v>7.982</v>
      </c>
      <c r="U36">
        <v>7.3043</v>
      </c>
      <c r="V36">
        <v>6.766</v>
      </c>
      <c r="W36">
        <v>6.6323</v>
      </c>
      <c r="X36">
        <v>6.4313</v>
      </c>
      <c r="Y36">
        <v>6.3006</v>
      </c>
      <c r="Z36">
        <v>6.5042</v>
      </c>
      <c r="AA36">
        <v>7.2947</v>
      </c>
      <c r="AB36">
        <v>9.1359</v>
      </c>
      <c r="AC36">
        <v>10.012</v>
      </c>
      <c r="AD36">
        <v>10.463</v>
      </c>
      <c r="AE36">
        <v>11.138</v>
      </c>
      <c r="AF36">
        <v>11.594</v>
      </c>
      <c r="AG36" s="2"/>
      <c r="AH36">
        <v>184</v>
      </c>
      <c r="AI36" s="5">
        <f t="shared" si="6"/>
        <v>-0.21389999999999887</v>
      </c>
      <c r="AJ36" s="5">
        <f t="shared" si="7"/>
        <v>0.04410000000000025</v>
      </c>
      <c r="AK36" s="5">
        <f t="shared" si="8"/>
        <v>0.4216999999999995</v>
      </c>
      <c r="AL36" s="5">
        <f t="shared" si="9"/>
        <v>0.7577999999999996</v>
      </c>
      <c r="AM36" s="5">
        <f t="shared" si="10"/>
        <v>0.9181999999999997</v>
      </c>
      <c r="AN36" s="5">
        <f t="shared" si="11"/>
        <v>1.0983999999999998</v>
      </c>
      <c r="AO36" s="5">
        <f t="shared" si="12"/>
        <v>0.9621000000000004</v>
      </c>
      <c r="AP36" s="5">
        <f t="shared" si="13"/>
        <v>1.0090000000000003</v>
      </c>
      <c r="AQ36" s="5">
        <f t="shared" si="14"/>
        <v>0.6072999999999995</v>
      </c>
      <c r="AR36" s="5">
        <f t="shared" si="15"/>
        <v>0.254999999999999</v>
      </c>
      <c r="AS36" s="5">
        <f t="shared" si="16"/>
        <v>0.25150000000000006</v>
      </c>
      <c r="AT36" s="5">
        <f t="shared" si="17"/>
        <v>0.30599999999999916</v>
      </c>
      <c r="AU36" s="5">
        <f t="shared" si="18"/>
        <v>0.41300000000000026</v>
      </c>
      <c r="AV36" s="5">
        <f t="shared" si="19"/>
        <v>0.3069999999999986</v>
      </c>
      <c r="AX36" s="8">
        <v>184</v>
      </c>
      <c r="AY36" s="15">
        <f t="shared" si="20"/>
        <v>8.5393</v>
      </c>
      <c r="AZ36" s="16">
        <f t="shared" si="21"/>
        <v>8.7532</v>
      </c>
      <c r="BA36" s="34">
        <f t="shared" si="22"/>
        <v>0</v>
      </c>
      <c r="BB36" s="45">
        <f>'TMDL#1 vs Limnotech Alt nopt'!BA36</f>
        <v>0.0030999999999998806</v>
      </c>
      <c r="BC36" s="47">
        <f t="shared" si="23"/>
        <v>8.7563</v>
      </c>
      <c r="BD36" s="50">
        <f t="shared" si="24"/>
        <v>0.2</v>
      </c>
      <c r="BE36" s="15">
        <f t="shared" si="25"/>
        <v>7.982</v>
      </c>
      <c r="BF36" s="16">
        <f t="shared" si="26"/>
        <v>7.9379</v>
      </c>
      <c r="BG36" s="34">
        <f t="shared" si="27"/>
        <v>0</v>
      </c>
      <c r="BH36" s="45">
        <f>'TMDL#1 vs Limnotech Alt nopt'!BD36</f>
        <v>0.007400000000000517</v>
      </c>
      <c r="BI36" s="47">
        <f t="shared" si="28"/>
        <v>7.9453000000000005</v>
      </c>
      <c r="BJ36" s="50">
        <f t="shared" si="29"/>
        <v>0</v>
      </c>
      <c r="BK36" s="53">
        <f t="shared" si="30"/>
        <v>7.3043</v>
      </c>
      <c r="BL36" s="54">
        <f t="shared" si="31"/>
        <v>6.8826</v>
      </c>
      <c r="BM36" s="55">
        <f t="shared" si="32"/>
        <v>0.2</v>
      </c>
      <c r="BN36" s="56">
        <f>'TMDL#1 vs Limnotech Alt nopt'!BG36</f>
        <v>0.010699999999999932</v>
      </c>
      <c r="BO36" s="57">
        <f t="shared" si="33"/>
        <v>7.0933</v>
      </c>
      <c r="BP36" s="58">
        <f t="shared" si="34"/>
        <v>-0.2</v>
      </c>
      <c r="BQ36" s="53">
        <f t="shared" si="35"/>
        <v>6.766</v>
      </c>
      <c r="BR36" s="54">
        <f t="shared" si="36"/>
        <v>6.0082</v>
      </c>
      <c r="BS36" s="55">
        <f t="shared" si="37"/>
        <v>0.6</v>
      </c>
      <c r="BT36" s="56">
        <f>'TMDL#1 vs Limnotech Alt nopt'!BJ36</f>
        <v>0.014199999999999768</v>
      </c>
      <c r="BU36" s="57">
        <f t="shared" si="38"/>
        <v>6.6224</v>
      </c>
      <c r="BV36" s="58">
        <f t="shared" si="39"/>
        <v>-0.1</v>
      </c>
      <c r="BW36" s="53">
        <f t="shared" si="40"/>
        <v>6.6323</v>
      </c>
      <c r="BX36" s="54">
        <f t="shared" si="41"/>
        <v>5.7141</v>
      </c>
      <c r="BY36" s="55">
        <f t="shared" si="42"/>
        <v>0.7</v>
      </c>
      <c r="BZ36" s="56">
        <f>'TMDL#1 vs Limnotech Alt nopt'!BM36</f>
        <v>0.008900000000000574</v>
      </c>
      <c r="CA36" s="57">
        <f t="shared" si="43"/>
        <v>6.423000000000001</v>
      </c>
      <c r="CB36" s="58">
        <f t="shared" si="44"/>
        <v>-0.2</v>
      </c>
      <c r="CC36" s="53">
        <f t="shared" si="45"/>
        <v>6.4313</v>
      </c>
      <c r="CD36" s="54">
        <f t="shared" si="46"/>
        <v>5.3329</v>
      </c>
      <c r="CE36" s="55">
        <f t="shared" si="47"/>
        <v>0.9</v>
      </c>
      <c r="CF36" s="56">
        <f>'TMDL#1 vs Limnotech Alt nopt'!BP36</f>
        <v>0.0028999999999994586</v>
      </c>
      <c r="CG36" s="57">
        <f t="shared" si="48"/>
        <v>6.2358</v>
      </c>
      <c r="CH36" s="58">
        <f t="shared" si="49"/>
        <v>-0.2</v>
      </c>
      <c r="CI36" s="53">
        <f t="shared" si="50"/>
        <v>6.3006</v>
      </c>
      <c r="CJ36" s="54">
        <f t="shared" si="51"/>
        <v>5.3385</v>
      </c>
      <c r="CK36" s="55">
        <f t="shared" si="52"/>
        <v>0.8</v>
      </c>
      <c r="CL36" s="56">
        <f>'TMDL#1 vs Limnotech Alt nopt'!BS36</f>
        <v>0.00280000000000058</v>
      </c>
      <c r="CM36" s="57">
        <f t="shared" si="53"/>
        <v>6.1413</v>
      </c>
      <c r="CN36" s="58">
        <f t="shared" si="54"/>
        <v>-0.2</v>
      </c>
      <c r="CO36" s="53">
        <f t="shared" si="55"/>
        <v>6.5042</v>
      </c>
      <c r="CP36" s="54">
        <f t="shared" si="56"/>
        <v>5.4952</v>
      </c>
      <c r="CQ36" s="55">
        <f t="shared" si="57"/>
        <v>0.8</v>
      </c>
      <c r="CR36" s="56">
        <f>'TMDL#1 vs Limnotech Alt nopt'!BX36</f>
        <v>0.005600000000000271</v>
      </c>
      <c r="CS36" s="57">
        <f t="shared" si="58"/>
        <v>6.3008</v>
      </c>
      <c r="CT36" s="58">
        <f t="shared" si="59"/>
        <v>-0.2</v>
      </c>
      <c r="CU36" s="53">
        <f t="shared" si="60"/>
        <v>7.2947</v>
      </c>
      <c r="CV36" s="54">
        <f t="shared" si="61"/>
        <v>6.6874</v>
      </c>
      <c r="CW36" s="55">
        <f t="shared" si="62"/>
        <v>0.4</v>
      </c>
      <c r="CX36" s="56">
        <f>'TMDL#1 vs Limnotech Alt nopt'!CA36</f>
        <v>0.009699999999999598</v>
      </c>
      <c r="CY36" s="57">
        <f t="shared" si="63"/>
        <v>7.0971</v>
      </c>
      <c r="CZ36" s="58">
        <f t="shared" si="64"/>
        <v>-0.2</v>
      </c>
      <c r="DA36" s="53">
        <f t="shared" si="65"/>
        <v>9.1359</v>
      </c>
      <c r="DB36" s="54">
        <f t="shared" si="66"/>
        <v>8.8809</v>
      </c>
      <c r="DC36" s="55">
        <f t="shared" si="67"/>
        <v>0.1</v>
      </c>
      <c r="DD36" s="56">
        <f>'TMDL#1 vs Limnotech Alt nopt'!CD36</f>
        <v>0.009100000000000108</v>
      </c>
      <c r="DE36" s="57">
        <f t="shared" si="68"/>
        <v>8.99</v>
      </c>
      <c r="DF36" s="58">
        <f t="shared" si="69"/>
        <v>-0.1</v>
      </c>
      <c r="DG36" s="15">
        <f t="shared" si="70"/>
        <v>10.012</v>
      </c>
      <c r="DH36" s="16">
        <f t="shared" si="71"/>
        <v>9.7605</v>
      </c>
      <c r="DI36" s="18">
        <v>0</v>
      </c>
      <c r="DJ36" s="15">
        <f t="shared" si="72"/>
        <v>10.463</v>
      </c>
      <c r="DK36" s="16">
        <f t="shared" si="73"/>
        <v>10.157</v>
      </c>
      <c r="DL36" s="18">
        <v>0</v>
      </c>
      <c r="DM36" s="15">
        <f t="shared" si="74"/>
        <v>11.138</v>
      </c>
      <c r="DN36" s="16">
        <f t="shared" si="75"/>
        <v>10.725</v>
      </c>
      <c r="DO36" s="18">
        <v>0</v>
      </c>
      <c r="DP36" s="15">
        <f t="shared" si="76"/>
        <v>11.594</v>
      </c>
      <c r="DQ36" s="16">
        <f t="shared" si="77"/>
        <v>11.287</v>
      </c>
      <c r="DR36" s="18">
        <v>0</v>
      </c>
    </row>
    <row r="37" spans="2:122" ht="15">
      <c r="B37">
        <v>185</v>
      </c>
      <c r="C37">
        <v>8.6253</v>
      </c>
      <c r="D37">
        <v>7.8685</v>
      </c>
      <c r="E37">
        <v>6.8765</v>
      </c>
      <c r="F37">
        <v>6.0003</v>
      </c>
      <c r="G37">
        <v>5.6394</v>
      </c>
      <c r="H37">
        <v>5.2908</v>
      </c>
      <c r="I37">
        <v>5.2746</v>
      </c>
      <c r="J37">
        <v>5.2947</v>
      </c>
      <c r="K37">
        <v>6.3454</v>
      </c>
      <c r="L37">
        <v>8.5591</v>
      </c>
      <c r="M37">
        <v>9.7356</v>
      </c>
      <c r="N37">
        <v>10.158</v>
      </c>
      <c r="O37">
        <v>10.706</v>
      </c>
      <c r="P37">
        <v>11.258</v>
      </c>
      <c r="R37">
        <v>185</v>
      </c>
      <c r="S37">
        <v>8.4663</v>
      </c>
      <c r="T37">
        <v>7.9376</v>
      </c>
      <c r="U37">
        <v>7.2887</v>
      </c>
      <c r="V37">
        <v>6.7765</v>
      </c>
      <c r="W37">
        <v>6.5791</v>
      </c>
      <c r="X37">
        <v>6.4152</v>
      </c>
      <c r="Y37">
        <v>6.2251</v>
      </c>
      <c r="Z37">
        <v>6.3074</v>
      </c>
      <c r="AA37">
        <v>7.018</v>
      </c>
      <c r="AB37">
        <v>8.8981</v>
      </c>
      <c r="AC37">
        <v>9.9991</v>
      </c>
      <c r="AD37">
        <v>10.464</v>
      </c>
      <c r="AE37">
        <v>11.129</v>
      </c>
      <c r="AF37">
        <v>11.587</v>
      </c>
      <c r="AG37" s="2"/>
      <c r="AH37">
        <v>185</v>
      </c>
      <c r="AI37" s="5">
        <f t="shared" si="6"/>
        <v>-0.15899999999999892</v>
      </c>
      <c r="AJ37" s="5">
        <f t="shared" si="7"/>
        <v>0.06909999999999972</v>
      </c>
      <c r="AK37" s="5">
        <f t="shared" si="8"/>
        <v>0.41220000000000034</v>
      </c>
      <c r="AL37" s="5">
        <f t="shared" si="9"/>
        <v>0.7762000000000002</v>
      </c>
      <c r="AM37" s="5">
        <f t="shared" si="10"/>
        <v>0.9397000000000002</v>
      </c>
      <c r="AN37" s="5">
        <f t="shared" si="11"/>
        <v>1.1243999999999996</v>
      </c>
      <c r="AO37" s="5">
        <f t="shared" si="12"/>
        <v>0.9504999999999999</v>
      </c>
      <c r="AP37" s="5">
        <f t="shared" si="13"/>
        <v>1.0127000000000006</v>
      </c>
      <c r="AQ37" s="5">
        <f t="shared" si="14"/>
        <v>0.6726000000000001</v>
      </c>
      <c r="AR37" s="5">
        <f t="shared" si="15"/>
        <v>0.33899999999999864</v>
      </c>
      <c r="AS37" s="5">
        <f t="shared" si="16"/>
        <v>0.2635000000000005</v>
      </c>
      <c r="AT37" s="5">
        <f t="shared" si="17"/>
        <v>0.30600000000000094</v>
      </c>
      <c r="AU37" s="5">
        <f t="shared" si="18"/>
        <v>0.42300000000000004</v>
      </c>
      <c r="AV37" s="5">
        <f t="shared" si="19"/>
        <v>0.3290000000000006</v>
      </c>
      <c r="AX37" s="8">
        <v>185</v>
      </c>
      <c r="AY37" s="15">
        <f t="shared" si="20"/>
        <v>8.4663</v>
      </c>
      <c r="AZ37" s="16">
        <f t="shared" si="21"/>
        <v>8.6253</v>
      </c>
      <c r="BA37" s="34">
        <f t="shared" si="22"/>
        <v>0</v>
      </c>
      <c r="BB37" s="45">
        <f>'TMDL#1 vs Limnotech Alt nopt'!BA37</f>
        <v>0.002600000000001046</v>
      </c>
      <c r="BC37" s="47">
        <f t="shared" si="23"/>
        <v>8.6279</v>
      </c>
      <c r="BD37" s="50">
        <f t="shared" si="24"/>
        <v>0.2</v>
      </c>
      <c r="BE37" s="15">
        <f t="shared" si="25"/>
        <v>7.9376</v>
      </c>
      <c r="BF37" s="16">
        <f t="shared" si="26"/>
        <v>7.8685</v>
      </c>
      <c r="BG37" s="34">
        <f t="shared" si="27"/>
        <v>0</v>
      </c>
      <c r="BH37" s="45">
        <f>'TMDL#1 vs Limnotech Alt nopt'!BD37</f>
        <v>0.008500000000000618</v>
      </c>
      <c r="BI37" s="47">
        <f t="shared" si="28"/>
        <v>7.877000000000001</v>
      </c>
      <c r="BJ37" s="50">
        <f t="shared" si="29"/>
        <v>-0.1</v>
      </c>
      <c r="BK37" s="53">
        <f t="shared" si="30"/>
        <v>7.2887</v>
      </c>
      <c r="BL37" s="54">
        <f t="shared" si="31"/>
        <v>6.8765</v>
      </c>
      <c r="BM37" s="55">
        <f t="shared" si="32"/>
        <v>0.2</v>
      </c>
      <c r="BN37" s="56">
        <f>'TMDL#1 vs Limnotech Alt nopt'!BG37</f>
        <v>0.007699999999999818</v>
      </c>
      <c r="BO37" s="57">
        <f t="shared" si="33"/>
        <v>7.0842</v>
      </c>
      <c r="BP37" s="58">
        <f t="shared" si="34"/>
        <v>-0.2</v>
      </c>
      <c r="BQ37" s="53">
        <f t="shared" si="35"/>
        <v>6.7765</v>
      </c>
      <c r="BR37" s="54">
        <f t="shared" si="36"/>
        <v>6.0003</v>
      </c>
      <c r="BS37" s="55">
        <f t="shared" si="37"/>
        <v>0.6</v>
      </c>
      <c r="BT37" s="56">
        <f>'TMDL#1 vs Limnotech Alt nopt'!BJ37</f>
        <v>0.013799999999999812</v>
      </c>
      <c r="BU37" s="57">
        <f t="shared" si="38"/>
        <v>6.6141</v>
      </c>
      <c r="BV37" s="58">
        <f t="shared" si="39"/>
        <v>-0.2</v>
      </c>
      <c r="BW37" s="53">
        <f t="shared" si="40"/>
        <v>6.5791</v>
      </c>
      <c r="BX37" s="54">
        <f t="shared" si="41"/>
        <v>5.6394</v>
      </c>
      <c r="BY37" s="55">
        <f t="shared" si="42"/>
        <v>0.7</v>
      </c>
      <c r="BZ37" s="56">
        <f>'TMDL#1 vs Limnotech Alt nopt'!BM37</f>
        <v>0.008899999999999686</v>
      </c>
      <c r="CA37" s="57">
        <f t="shared" si="43"/>
        <v>6.3483</v>
      </c>
      <c r="CB37" s="58">
        <f t="shared" si="44"/>
        <v>-0.2</v>
      </c>
      <c r="CC37" s="53">
        <f t="shared" si="45"/>
        <v>6.4152</v>
      </c>
      <c r="CD37" s="54">
        <f t="shared" si="46"/>
        <v>5.2908</v>
      </c>
      <c r="CE37" s="55">
        <f t="shared" si="47"/>
        <v>0.9</v>
      </c>
      <c r="CF37" s="56">
        <f>'TMDL#1 vs Limnotech Alt nopt'!BP37</f>
        <v>0.0020999999999995467</v>
      </c>
      <c r="CG37" s="57">
        <f t="shared" si="48"/>
        <v>6.1929</v>
      </c>
      <c r="CH37" s="58">
        <f t="shared" si="49"/>
        <v>-0.2</v>
      </c>
      <c r="CI37" s="53">
        <f t="shared" si="50"/>
        <v>6.2251</v>
      </c>
      <c r="CJ37" s="54">
        <f t="shared" si="51"/>
        <v>5.2746</v>
      </c>
      <c r="CK37" s="55">
        <f t="shared" si="52"/>
        <v>0.8</v>
      </c>
      <c r="CL37" s="56">
        <f>'TMDL#1 vs Limnotech Alt nopt'!BS37</f>
        <v>0.0039999999999995595</v>
      </c>
      <c r="CM37" s="57">
        <f t="shared" si="53"/>
        <v>6.0786</v>
      </c>
      <c r="CN37" s="58">
        <f t="shared" si="54"/>
        <v>-0.1</v>
      </c>
      <c r="CO37" s="53">
        <f t="shared" si="55"/>
        <v>6.3074</v>
      </c>
      <c r="CP37" s="54">
        <f t="shared" si="56"/>
        <v>5.2947</v>
      </c>
      <c r="CQ37" s="55">
        <f t="shared" si="57"/>
        <v>0.8</v>
      </c>
      <c r="CR37" s="56">
        <f>'TMDL#1 vs Limnotech Alt nopt'!BX37</f>
        <v>0.006400000000000183</v>
      </c>
      <c r="CS37" s="57">
        <f t="shared" si="58"/>
        <v>6.1011</v>
      </c>
      <c r="CT37" s="58">
        <f t="shared" si="59"/>
        <v>-0.2</v>
      </c>
      <c r="CU37" s="53">
        <f t="shared" si="60"/>
        <v>7.018</v>
      </c>
      <c r="CV37" s="54">
        <f t="shared" si="61"/>
        <v>6.3454</v>
      </c>
      <c r="CW37" s="55">
        <f t="shared" si="62"/>
        <v>0.5</v>
      </c>
      <c r="CX37" s="56">
        <f>'TMDL#1 vs Limnotech Alt nopt'!CA37</f>
        <v>0.016000000000000014</v>
      </c>
      <c r="CY37" s="57">
        <f t="shared" si="63"/>
        <v>6.8614</v>
      </c>
      <c r="CZ37" s="58">
        <f t="shared" si="64"/>
        <v>-0.2</v>
      </c>
      <c r="DA37" s="53">
        <f t="shared" si="65"/>
        <v>8.8981</v>
      </c>
      <c r="DB37" s="54">
        <f t="shared" si="66"/>
        <v>8.5591</v>
      </c>
      <c r="DC37" s="55">
        <f t="shared" si="67"/>
        <v>0.1</v>
      </c>
      <c r="DD37" s="56">
        <f>'TMDL#1 vs Limnotech Alt nopt'!CD37</f>
        <v>0.01649999999999885</v>
      </c>
      <c r="DE37" s="57">
        <f t="shared" si="68"/>
        <v>8.6756</v>
      </c>
      <c r="DF37" s="58">
        <f t="shared" si="69"/>
        <v>-0.2</v>
      </c>
      <c r="DG37" s="15">
        <f t="shared" si="70"/>
        <v>9.9991</v>
      </c>
      <c r="DH37" s="16">
        <f t="shared" si="71"/>
        <v>9.7356</v>
      </c>
      <c r="DI37" s="18">
        <v>0</v>
      </c>
      <c r="DJ37" s="15">
        <f t="shared" si="72"/>
        <v>10.464</v>
      </c>
      <c r="DK37" s="16">
        <f t="shared" si="73"/>
        <v>10.158</v>
      </c>
      <c r="DL37" s="18">
        <v>0</v>
      </c>
      <c r="DM37" s="15">
        <f t="shared" si="74"/>
        <v>11.129</v>
      </c>
      <c r="DN37" s="16">
        <f t="shared" si="75"/>
        <v>10.706</v>
      </c>
      <c r="DO37" s="18">
        <v>0</v>
      </c>
      <c r="DP37" s="15">
        <f t="shared" si="76"/>
        <v>11.587</v>
      </c>
      <c r="DQ37" s="16">
        <f t="shared" si="77"/>
        <v>11.258</v>
      </c>
      <c r="DR37" s="18">
        <v>0</v>
      </c>
    </row>
    <row r="38" spans="2:122" ht="15">
      <c r="B38">
        <v>186</v>
      </c>
      <c r="C38">
        <v>8.4434</v>
      </c>
      <c r="D38">
        <v>7.7376</v>
      </c>
      <c r="E38">
        <v>6.7567</v>
      </c>
      <c r="F38">
        <v>5.8409</v>
      </c>
      <c r="G38">
        <v>5.4131</v>
      </c>
      <c r="H38">
        <v>5.077</v>
      </c>
      <c r="I38">
        <v>4.9316</v>
      </c>
      <c r="J38">
        <v>4.893</v>
      </c>
      <c r="K38">
        <v>5.8167</v>
      </c>
      <c r="L38">
        <v>8.2605</v>
      </c>
      <c r="M38">
        <v>9.675</v>
      </c>
      <c r="N38">
        <v>10.145</v>
      </c>
      <c r="O38">
        <v>10.672</v>
      </c>
      <c r="P38">
        <v>11.207</v>
      </c>
      <c r="R38">
        <v>186</v>
      </c>
      <c r="S38">
        <v>8.3392</v>
      </c>
      <c r="T38">
        <v>7.835</v>
      </c>
      <c r="U38">
        <v>7.1816</v>
      </c>
      <c r="V38">
        <v>6.6305</v>
      </c>
      <c r="W38">
        <v>6.3709</v>
      </c>
      <c r="X38">
        <v>6.239</v>
      </c>
      <c r="Y38">
        <v>5.9609</v>
      </c>
      <c r="Z38">
        <v>5.9415</v>
      </c>
      <c r="AA38">
        <v>6.6563</v>
      </c>
      <c r="AB38">
        <v>8.6428</v>
      </c>
      <c r="AC38">
        <v>9.9633</v>
      </c>
      <c r="AD38">
        <v>10.455</v>
      </c>
      <c r="AE38">
        <v>11.111</v>
      </c>
      <c r="AF38">
        <v>11.545</v>
      </c>
      <c r="AG38" s="2"/>
      <c r="AH38">
        <v>186</v>
      </c>
      <c r="AI38" s="5">
        <f t="shared" si="6"/>
        <v>-0.10420000000000051</v>
      </c>
      <c r="AJ38" s="5">
        <f t="shared" si="7"/>
        <v>0.09740000000000038</v>
      </c>
      <c r="AK38" s="5">
        <f t="shared" si="8"/>
        <v>0.42490000000000006</v>
      </c>
      <c r="AL38" s="5">
        <f t="shared" si="9"/>
        <v>0.7895999999999992</v>
      </c>
      <c r="AM38" s="5">
        <f t="shared" si="10"/>
        <v>0.9577999999999998</v>
      </c>
      <c r="AN38" s="5">
        <f t="shared" si="11"/>
        <v>1.162</v>
      </c>
      <c r="AO38" s="5">
        <f t="shared" si="12"/>
        <v>1.0292999999999992</v>
      </c>
      <c r="AP38" s="5">
        <f t="shared" si="13"/>
        <v>1.0484999999999998</v>
      </c>
      <c r="AQ38" s="5">
        <f t="shared" si="14"/>
        <v>0.8395999999999999</v>
      </c>
      <c r="AR38" s="5">
        <f t="shared" si="15"/>
        <v>0.382299999999999</v>
      </c>
      <c r="AS38" s="5">
        <f t="shared" si="16"/>
        <v>0.28829999999999956</v>
      </c>
      <c r="AT38" s="5">
        <f t="shared" si="17"/>
        <v>0.3100000000000005</v>
      </c>
      <c r="AU38" s="5">
        <f t="shared" si="18"/>
        <v>0.43900000000000006</v>
      </c>
      <c r="AV38" s="5">
        <f t="shared" si="19"/>
        <v>0.3379999999999992</v>
      </c>
      <c r="AX38" s="8">
        <v>186</v>
      </c>
      <c r="AY38" s="15">
        <f t="shared" si="20"/>
        <v>8.3392</v>
      </c>
      <c r="AZ38" s="16">
        <f t="shared" si="21"/>
        <v>8.4434</v>
      </c>
      <c r="BA38" s="34">
        <f t="shared" si="22"/>
        <v>0</v>
      </c>
      <c r="BB38" s="45">
        <f>'TMDL#1 vs Limnotech Alt nopt'!BA38</f>
        <v>0.0030000000000001137</v>
      </c>
      <c r="BC38" s="47">
        <f t="shared" si="23"/>
        <v>8.4464</v>
      </c>
      <c r="BD38" s="50">
        <f t="shared" si="24"/>
        <v>0.1</v>
      </c>
      <c r="BE38" s="15">
        <f t="shared" si="25"/>
        <v>7.835</v>
      </c>
      <c r="BF38" s="16">
        <f t="shared" si="26"/>
        <v>7.7376</v>
      </c>
      <c r="BG38" s="34">
        <f t="shared" si="27"/>
        <v>0</v>
      </c>
      <c r="BH38" s="45">
        <f>'TMDL#1 vs Limnotech Alt nopt'!BD38</f>
        <v>0.0129999999999999</v>
      </c>
      <c r="BI38" s="47">
        <f t="shared" si="28"/>
        <v>7.7505999999999995</v>
      </c>
      <c r="BJ38" s="50">
        <f t="shared" si="29"/>
        <v>-0.1</v>
      </c>
      <c r="BK38" s="53">
        <f t="shared" si="30"/>
        <v>7.1816</v>
      </c>
      <c r="BL38" s="54">
        <f t="shared" si="31"/>
        <v>6.7567</v>
      </c>
      <c r="BM38" s="55">
        <f t="shared" si="32"/>
        <v>0.2</v>
      </c>
      <c r="BN38" s="56">
        <f>'TMDL#1 vs Limnotech Alt nopt'!BG38</f>
        <v>0.006399999999999295</v>
      </c>
      <c r="BO38" s="57">
        <f t="shared" si="33"/>
        <v>6.9631</v>
      </c>
      <c r="BP38" s="58">
        <f t="shared" si="34"/>
        <v>-0.2</v>
      </c>
      <c r="BQ38" s="53">
        <f t="shared" si="35"/>
        <v>6.6305</v>
      </c>
      <c r="BR38" s="54">
        <f t="shared" si="36"/>
        <v>5.8409</v>
      </c>
      <c r="BS38" s="55">
        <f t="shared" si="37"/>
        <v>0.6</v>
      </c>
      <c r="BT38" s="56">
        <f>'TMDL#1 vs Limnotech Alt nopt'!BJ38</f>
        <v>0.013099999999999667</v>
      </c>
      <c r="BU38" s="57">
        <f t="shared" si="38"/>
        <v>6.454</v>
      </c>
      <c r="BV38" s="58">
        <f t="shared" si="39"/>
        <v>-0.2</v>
      </c>
      <c r="BW38" s="53">
        <f t="shared" si="40"/>
        <v>6.3709</v>
      </c>
      <c r="BX38" s="54">
        <f t="shared" si="41"/>
        <v>5.4131</v>
      </c>
      <c r="BY38" s="55">
        <f t="shared" si="42"/>
        <v>0.8</v>
      </c>
      <c r="BZ38" s="56">
        <f>'TMDL#1 vs Limnotech Alt nopt'!BM38</f>
        <v>0.008000000000000007</v>
      </c>
      <c r="CA38" s="57">
        <f t="shared" si="43"/>
        <v>6.2211</v>
      </c>
      <c r="CB38" s="58">
        <f t="shared" si="44"/>
        <v>-0.1</v>
      </c>
      <c r="CC38" s="53">
        <f t="shared" si="45"/>
        <v>6.239</v>
      </c>
      <c r="CD38" s="54">
        <f t="shared" si="46"/>
        <v>5.077</v>
      </c>
      <c r="CE38" s="55">
        <f t="shared" si="47"/>
        <v>1</v>
      </c>
      <c r="CF38" s="56">
        <f>'TMDL#1 vs Limnotech Alt nopt'!BP38</f>
        <v>0.001000000000000334</v>
      </c>
      <c r="CG38" s="57">
        <f t="shared" si="48"/>
        <v>6.078</v>
      </c>
      <c r="CH38" s="58">
        <f t="shared" si="49"/>
        <v>-0.2</v>
      </c>
      <c r="CI38" s="53">
        <f t="shared" si="50"/>
        <v>5.9609</v>
      </c>
      <c r="CJ38" s="54">
        <f t="shared" si="51"/>
        <v>4.9316</v>
      </c>
      <c r="CK38" s="55">
        <f t="shared" si="52"/>
        <v>0.8</v>
      </c>
      <c r="CL38" s="56">
        <f>'TMDL#1 vs Limnotech Alt nopt'!BS38</f>
        <v>0.003100000000000769</v>
      </c>
      <c r="CM38" s="57">
        <f t="shared" si="53"/>
        <v>5.734700000000001</v>
      </c>
      <c r="CN38" s="58">
        <f t="shared" si="54"/>
        <v>-0.2</v>
      </c>
      <c r="CO38" s="53">
        <f t="shared" si="55"/>
        <v>5.9415</v>
      </c>
      <c r="CP38" s="54">
        <f t="shared" si="56"/>
        <v>4.893</v>
      </c>
      <c r="CQ38" s="55">
        <f t="shared" si="57"/>
        <v>0.8</v>
      </c>
      <c r="CR38" s="56">
        <f>'TMDL#1 vs Limnotech Alt nopt'!BX38</f>
        <v>0.007100000000000328</v>
      </c>
      <c r="CS38" s="57">
        <f t="shared" si="58"/>
        <v>5.7001</v>
      </c>
      <c r="CT38" s="58">
        <f t="shared" si="59"/>
        <v>-0.2</v>
      </c>
      <c r="CU38" s="53">
        <f t="shared" si="60"/>
        <v>6.6563</v>
      </c>
      <c r="CV38" s="54">
        <f t="shared" si="61"/>
        <v>5.8167</v>
      </c>
      <c r="CW38" s="55">
        <f t="shared" si="62"/>
        <v>0.6</v>
      </c>
      <c r="CX38" s="56">
        <f>'TMDL#1 vs Limnotech Alt nopt'!CA38</f>
        <v>0.015000000000000568</v>
      </c>
      <c r="CY38" s="57">
        <f t="shared" si="63"/>
        <v>6.4317</v>
      </c>
      <c r="CZ38" s="58">
        <f t="shared" si="64"/>
        <v>-0.2</v>
      </c>
      <c r="DA38" s="53">
        <f t="shared" si="65"/>
        <v>8.6428</v>
      </c>
      <c r="DB38" s="54">
        <f t="shared" si="66"/>
        <v>8.2605</v>
      </c>
      <c r="DC38" s="55">
        <f t="shared" si="67"/>
        <v>0.2</v>
      </c>
      <c r="DD38" s="56">
        <f>'TMDL#1 vs Limnotech Alt nopt'!CD38</f>
        <v>0.015400000000001413</v>
      </c>
      <c r="DE38" s="57">
        <f t="shared" si="68"/>
        <v>8.475900000000001</v>
      </c>
      <c r="DF38" s="58">
        <f t="shared" si="69"/>
        <v>-0.2</v>
      </c>
      <c r="DG38" s="15">
        <f t="shared" si="70"/>
        <v>9.9633</v>
      </c>
      <c r="DH38" s="16">
        <f t="shared" si="71"/>
        <v>9.675</v>
      </c>
      <c r="DI38" s="18">
        <v>0</v>
      </c>
      <c r="DJ38" s="15">
        <f t="shared" si="72"/>
        <v>10.455</v>
      </c>
      <c r="DK38" s="16">
        <f t="shared" si="73"/>
        <v>10.145</v>
      </c>
      <c r="DL38" s="18">
        <v>0</v>
      </c>
      <c r="DM38" s="15">
        <f t="shared" si="74"/>
        <v>11.111</v>
      </c>
      <c r="DN38" s="16">
        <f t="shared" si="75"/>
        <v>10.672</v>
      </c>
      <c r="DO38" s="18">
        <v>0</v>
      </c>
      <c r="DP38" s="15">
        <f t="shared" si="76"/>
        <v>11.545</v>
      </c>
      <c r="DQ38" s="16">
        <f t="shared" si="77"/>
        <v>11.207</v>
      </c>
      <c r="DR38" s="18">
        <v>0</v>
      </c>
    </row>
    <row r="39" spans="2:122" ht="15">
      <c r="B39">
        <v>187</v>
      </c>
      <c r="C39">
        <v>8.4007</v>
      </c>
      <c r="D39">
        <v>7.7533</v>
      </c>
      <c r="E39">
        <v>6.793</v>
      </c>
      <c r="F39">
        <v>5.8292</v>
      </c>
      <c r="G39">
        <v>5.3506</v>
      </c>
      <c r="H39">
        <v>5.0461</v>
      </c>
      <c r="I39">
        <v>4.8983</v>
      </c>
      <c r="J39">
        <v>4.8067</v>
      </c>
      <c r="K39">
        <v>5.5195</v>
      </c>
      <c r="L39">
        <v>8.142</v>
      </c>
      <c r="M39">
        <v>9.6276</v>
      </c>
      <c r="N39">
        <v>10.124</v>
      </c>
      <c r="O39">
        <v>10.64</v>
      </c>
      <c r="P39">
        <v>11.176</v>
      </c>
      <c r="R39">
        <v>187</v>
      </c>
      <c r="S39">
        <v>8.3084</v>
      </c>
      <c r="T39">
        <v>7.8454</v>
      </c>
      <c r="U39">
        <v>7.2291</v>
      </c>
      <c r="V39">
        <v>6.6594</v>
      </c>
      <c r="W39">
        <v>6.3559</v>
      </c>
      <c r="X39">
        <v>6.2678</v>
      </c>
      <c r="Y39">
        <v>5.964</v>
      </c>
      <c r="Z39">
        <v>5.8834</v>
      </c>
      <c r="AA39">
        <v>6.3902</v>
      </c>
      <c r="AB39">
        <v>8.5105</v>
      </c>
      <c r="AC39">
        <v>9.9354</v>
      </c>
      <c r="AD39">
        <v>10.44</v>
      </c>
      <c r="AE39">
        <v>11.09</v>
      </c>
      <c r="AF39">
        <v>11.52</v>
      </c>
      <c r="AG39" s="2"/>
      <c r="AH39">
        <v>187</v>
      </c>
      <c r="AI39" s="5">
        <f t="shared" si="6"/>
        <v>-0.09229999999999983</v>
      </c>
      <c r="AJ39" s="5">
        <f t="shared" si="7"/>
        <v>0.0920999999999994</v>
      </c>
      <c r="AK39" s="5">
        <f t="shared" si="8"/>
        <v>0.4360999999999997</v>
      </c>
      <c r="AL39" s="5">
        <f t="shared" si="9"/>
        <v>0.8301999999999996</v>
      </c>
      <c r="AM39" s="5">
        <f t="shared" si="10"/>
        <v>1.0053</v>
      </c>
      <c r="AN39" s="5">
        <f t="shared" si="11"/>
        <v>1.2217000000000002</v>
      </c>
      <c r="AO39" s="5">
        <f t="shared" si="12"/>
        <v>1.0657000000000005</v>
      </c>
      <c r="AP39" s="5">
        <f t="shared" si="13"/>
        <v>1.0766999999999998</v>
      </c>
      <c r="AQ39" s="5">
        <f t="shared" si="14"/>
        <v>0.8707000000000003</v>
      </c>
      <c r="AR39" s="5">
        <f t="shared" si="15"/>
        <v>0.36850000000000094</v>
      </c>
      <c r="AS39" s="5">
        <f t="shared" si="16"/>
        <v>0.3078000000000003</v>
      </c>
      <c r="AT39" s="5">
        <f t="shared" si="17"/>
        <v>0.31599999999999895</v>
      </c>
      <c r="AU39" s="5">
        <f t="shared" si="18"/>
        <v>0.4499999999999993</v>
      </c>
      <c r="AV39" s="5">
        <f t="shared" si="19"/>
        <v>0.3439999999999994</v>
      </c>
      <c r="AX39" s="8">
        <v>187</v>
      </c>
      <c r="AY39" s="15">
        <f t="shared" si="20"/>
        <v>8.3084</v>
      </c>
      <c r="AZ39" s="16">
        <f t="shared" si="21"/>
        <v>8.4007</v>
      </c>
      <c r="BA39" s="34">
        <f t="shared" si="22"/>
        <v>0</v>
      </c>
      <c r="BB39" s="45">
        <f>'TMDL#1 vs Limnotech Alt nopt'!BA39</f>
        <v>0.0009999999999994458</v>
      </c>
      <c r="BC39" s="47">
        <f t="shared" si="23"/>
        <v>8.4017</v>
      </c>
      <c r="BD39" s="50">
        <f t="shared" si="24"/>
        <v>0.1</v>
      </c>
      <c r="BE39" s="15">
        <f t="shared" si="25"/>
        <v>7.8454</v>
      </c>
      <c r="BF39" s="16">
        <f t="shared" si="26"/>
        <v>7.7533</v>
      </c>
      <c r="BG39" s="34">
        <f t="shared" si="27"/>
        <v>0</v>
      </c>
      <c r="BH39" s="45">
        <f>'TMDL#1 vs Limnotech Alt nopt'!BD39</f>
        <v>0.011700000000000266</v>
      </c>
      <c r="BI39" s="47">
        <f t="shared" si="28"/>
        <v>7.765000000000001</v>
      </c>
      <c r="BJ39" s="50">
        <f t="shared" si="29"/>
        <v>-0.1</v>
      </c>
      <c r="BK39" s="53">
        <f t="shared" si="30"/>
        <v>7.2291</v>
      </c>
      <c r="BL39" s="54">
        <f t="shared" si="31"/>
        <v>6.793</v>
      </c>
      <c r="BM39" s="55">
        <f t="shared" si="32"/>
        <v>0.2</v>
      </c>
      <c r="BN39" s="56">
        <f>'TMDL#1 vs Limnotech Alt nopt'!BG39</f>
        <v>0.005700000000000038</v>
      </c>
      <c r="BO39" s="57">
        <f t="shared" si="33"/>
        <v>6.9987</v>
      </c>
      <c r="BP39" s="58">
        <f t="shared" si="34"/>
        <v>-0.2</v>
      </c>
      <c r="BQ39" s="53">
        <f t="shared" si="35"/>
        <v>6.6594</v>
      </c>
      <c r="BR39" s="54">
        <f t="shared" si="36"/>
        <v>5.8292</v>
      </c>
      <c r="BS39" s="55">
        <f t="shared" si="37"/>
        <v>0.6</v>
      </c>
      <c r="BT39" s="56">
        <f>'TMDL#1 vs Limnotech Alt nopt'!BJ39</f>
        <v>0.012699999999999712</v>
      </c>
      <c r="BU39" s="57">
        <f t="shared" si="38"/>
        <v>6.4418999999999995</v>
      </c>
      <c r="BV39" s="58">
        <f t="shared" si="39"/>
        <v>-0.2</v>
      </c>
      <c r="BW39" s="53">
        <f t="shared" si="40"/>
        <v>6.3559</v>
      </c>
      <c r="BX39" s="54">
        <f t="shared" si="41"/>
        <v>5.3506</v>
      </c>
      <c r="BY39" s="55">
        <f t="shared" si="42"/>
        <v>0.8</v>
      </c>
      <c r="BZ39" s="56">
        <f>'TMDL#1 vs Limnotech Alt nopt'!BM39</f>
        <v>0.007500000000000284</v>
      </c>
      <c r="CA39" s="57">
        <f t="shared" si="43"/>
        <v>6.1581</v>
      </c>
      <c r="CB39" s="58">
        <f t="shared" si="44"/>
        <v>-0.2</v>
      </c>
      <c r="CC39" s="53">
        <f t="shared" si="45"/>
        <v>6.2678</v>
      </c>
      <c r="CD39" s="54">
        <f t="shared" si="46"/>
        <v>5.0461</v>
      </c>
      <c r="CE39" s="55">
        <f t="shared" si="47"/>
        <v>1</v>
      </c>
      <c r="CF39" s="56">
        <f>'TMDL#1 vs Limnotech Alt nopt'!BP39</f>
        <v>-0.000300000000000189</v>
      </c>
      <c r="CG39" s="57">
        <f t="shared" si="48"/>
        <v>6.0458</v>
      </c>
      <c r="CH39" s="58">
        <f t="shared" si="49"/>
        <v>-0.2</v>
      </c>
      <c r="CI39" s="53">
        <f t="shared" si="50"/>
        <v>5.964</v>
      </c>
      <c r="CJ39" s="54">
        <f t="shared" si="51"/>
        <v>4.8983</v>
      </c>
      <c r="CK39" s="55">
        <f t="shared" si="52"/>
        <v>0.9</v>
      </c>
      <c r="CL39" s="56">
        <f>'TMDL#1 vs Limnotech Alt nopt'!BS39</f>
        <v>0.0030000000000001137</v>
      </c>
      <c r="CM39" s="57">
        <f t="shared" si="53"/>
        <v>5.8013</v>
      </c>
      <c r="CN39" s="58">
        <f t="shared" si="54"/>
        <v>-0.2</v>
      </c>
      <c r="CO39" s="53">
        <f t="shared" si="55"/>
        <v>5.8834</v>
      </c>
      <c r="CP39" s="54">
        <f t="shared" si="56"/>
        <v>4.8067</v>
      </c>
      <c r="CQ39" s="55">
        <f t="shared" si="57"/>
        <v>0.9</v>
      </c>
      <c r="CR39" s="56">
        <f>'TMDL#1 vs Limnotech Alt nopt'!BX39</f>
        <v>0.007500000000000284</v>
      </c>
      <c r="CS39" s="57">
        <f t="shared" si="58"/>
        <v>5.714200000000001</v>
      </c>
      <c r="CT39" s="58">
        <f t="shared" si="59"/>
        <v>-0.2</v>
      </c>
      <c r="CU39" s="53">
        <f t="shared" si="60"/>
        <v>6.3902</v>
      </c>
      <c r="CV39" s="54">
        <f t="shared" si="61"/>
        <v>5.5195</v>
      </c>
      <c r="CW39" s="55">
        <f t="shared" si="62"/>
        <v>0.7</v>
      </c>
      <c r="CX39" s="56">
        <f>'TMDL#1 vs Limnotech Alt nopt'!CA39</f>
        <v>0.013700000000000045</v>
      </c>
      <c r="CY39" s="57">
        <f t="shared" si="63"/>
        <v>6.2332</v>
      </c>
      <c r="CZ39" s="58">
        <f t="shared" si="64"/>
        <v>-0.2</v>
      </c>
      <c r="DA39" s="53">
        <f t="shared" si="65"/>
        <v>8.5105</v>
      </c>
      <c r="DB39" s="54">
        <f t="shared" si="66"/>
        <v>8.142</v>
      </c>
      <c r="DC39" s="55">
        <f t="shared" si="67"/>
        <v>0.2</v>
      </c>
      <c r="DD39" s="56">
        <f>'TMDL#1 vs Limnotech Alt nopt'!CD39</f>
        <v>0.013399999999998968</v>
      </c>
      <c r="DE39" s="57">
        <f t="shared" si="68"/>
        <v>8.355399999999998</v>
      </c>
      <c r="DF39" s="58">
        <f t="shared" si="69"/>
        <v>-0.2</v>
      </c>
      <c r="DG39" s="15">
        <f t="shared" si="70"/>
        <v>9.9354</v>
      </c>
      <c r="DH39" s="16">
        <f t="shared" si="71"/>
        <v>9.6276</v>
      </c>
      <c r="DI39" s="18">
        <v>0</v>
      </c>
      <c r="DJ39" s="15">
        <f t="shared" si="72"/>
        <v>10.44</v>
      </c>
      <c r="DK39" s="16">
        <f t="shared" si="73"/>
        <v>10.124</v>
      </c>
      <c r="DL39" s="18">
        <v>0</v>
      </c>
      <c r="DM39" s="15">
        <f t="shared" si="74"/>
        <v>11.09</v>
      </c>
      <c r="DN39" s="16">
        <f t="shared" si="75"/>
        <v>10.64</v>
      </c>
      <c r="DO39" s="18">
        <v>0</v>
      </c>
      <c r="DP39" s="15">
        <f t="shared" si="76"/>
        <v>11.52</v>
      </c>
      <c r="DQ39" s="16">
        <f t="shared" si="77"/>
        <v>11.176</v>
      </c>
      <c r="DR39" s="18">
        <v>0</v>
      </c>
    </row>
    <row r="40" spans="2:122" ht="15">
      <c r="B40">
        <v>188</v>
      </c>
      <c r="C40">
        <v>8.2502</v>
      </c>
      <c r="D40">
        <v>7.5551</v>
      </c>
      <c r="E40">
        <v>6.6488</v>
      </c>
      <c r="F40">
        <v>5.7089</v>
      </c>
      <c r="G40">
        <v>5.1729</v>
      </c>
      <c r="H40">
        <v>4.877</v>
      </c>
      <c r="I40">
        <v>4.6839</v>
      </c>
      <c r="J40">
        <v>4.5236</v>
      </c>
      <c r="K40">
        <v>5.1161</v>
      </c>
      <c r="L40">
        <v>7.5231</v>
      </c>
      <c r="M40">
        <v>9.5205</v>
      </c>
      <c r="N40">
        <v>10.081</v>
      </c>
      <c r="O40">
        <v>10.609</v>
      </c>
      <c r="P40">
        <v>11.187</v>
      </c>
      <c r="R40">
        <v>188</v>
      </c>
      <c r="S40">
        <v>8.1994</v>
      </c>
      <c r="T40">
        <v>7.6695</v>
      </c>
      <c r="U40">
        <v>7.0979</v>
      </c>
      <c r="V40">
        <v>6.5347</v>
      </c>
      <c r="W40">
        <v>6.1536</v>
      </c>
      <c r="X40">
        <v>6.0713</v>
      </c>
      <c r="Y40">
        <v>5.7337</v>
      </c>
      <c r="Z40">
        <v>5.5666</v>
      </c>
      <c r="AA40">
        <v>5.8769</v>
      </c>
      <c r="AB40">
        <v>7.9649</v>
      </c>
      <c r="AC40">
        <v>9.9114</v>
      </c>
      <c r="AD40">
        <v>10.403</v>
      </c>
      <c r="AE40">
        <v>11.071</v>
      </c>
      <c r="AF40">
        <v>11.551</v>
      </c>
      <c r="AG40" s="2"/>
      <c r="AH40">
        <v>188</v>
      </c>
      <c r="AI40" s="5">
        <f t="shared" si="6"/>
        <v>-0.050799999999998846</v>
      </c>
      <c r="AJ40" s="5">
        <f t="shared" si="7"/>
        <v>0.11439999999999984</v>
      </c>
      <c r="AK40" s="5">
        <f t="shared" si="8"/>
        <v>0.4491000000000005</v>
      </c>
      <c r="AL40" s="5">
        <f t="shared" si="9"/>
        <v>0.8258000000000001</v>
      </c>
      <c r="AM40" s="5">
        <f t="shared" si="10"/>
        <v>0.9806999999999997</v>
      </c>
      <c r="AN40" s="5">
        <f t="shared" si="11"/>
        <v>1.1943000000000001</v>
      </c>
      <c r="AO40" s="5">
        <f t="shared" si="12"/>
        <v>1.0497999999999994</v>
      </c>
      <c r="AP40" s="5">
        <f t="shared" si="13"/>
        <v>1.0430000000000001</v>
      </c>
      <c r="AQ40" s="5">
        <f t="shared" si="14"/>
        <v>0.7607999999999997</v>
      </c>
      <c r="AR40" s="5">
        <f t="shared" si="15"/>
        <v>0.44179999999999975</v>
      </c>
      <c r="AS40" s="5">
        <f t="shared" si="16"/>
        <v>0.39090000000000025</v>
      </c>
      <c r="AT40" s="5">
        <f t="shared" si="17"/>
        <v>0.32200000000000095</v>
      </c>
      <c r="AU40" s="5">
        <f t="shared" si="18"/>
        <v>0.46199999999999974</v>
      </c>
      <c r="AV40" s="5">
        <f t="shared" si="19"/>
        <v>0.36400000000000077</v>
      </c>
      <c r="AX40" s="8">
        <v>188</v>
      </c>
      <c r="AY40" s="15">
        <f t="shared" si="20"/>
        <v>8.1994</v>
      </c>
      <c r="AZ40" s="16">
        <f t="shared" si="21"/>
        <v>8.2502</v>
      </c>
      <c r="BA40" s="34">
        <f t="shared" si="22"/>
        <v>0</v>
      </c>
      <c r="BB40" s="45">
        <f>'TMDL#1 vs Limnotech Alt nopt'!BA40</f>
        <v>-0.021599999999999397</v>
      </c>
      <c r="BC40" s="47">
        <f t="shared" si="23"/>
        <v>8.2286</v>
      </c>
      <c r="BD40" s="50">
        <f t="shared" si="24"/>
        <v>0</v>
      </c>
      <c r="BE40" s="15">
        <f t="shared" si="25"/>
        <v>7.6695</v>
      </c>
      <c r="BF40" s="16">
        <f t="shared" si="26"/>
        <v>7.5551</v>
      </c>
      <c r="BG40" s="34">
        <f t="shared" si="27"/>
        <v>0</v>
      </c>
      <c r="BH40" s="45">
        <f>'TMDL#1 vs Limnotech Alt nopt'!BD40</f>
        <v>-0.004300000000000637</v>
      </c>
      <c r="BI40" s="47">
        <f t="shared" si="28"/>
        <v>7.5508</v>
      </c>
      <c r="BJ40" s="50">
        <f t="shared" si="29"/>
        <v>-0.1</v>
      </c>
      <c r="BK40" s="53">
        <f t="shared" si="30"/>
        <v>7.0979</v>
      </c>
      <c r="BL40" s="54">
        <f t="shared" si="31"/>
        <v>6.6488</v>
      </c>
      <c r="BM40" s="55">
        <f t="shared" si="32"/>
        <v>0.2</v>
      </c>
      <c r="BN40" s="56">
        <f>'TMDL#1 vs Limnotech Alt nopt'!BG40</f>
        <v>0.004499999999999282</v>
      </c>
      <c r="BO40" s="57">
        <f t="shared" si="33"/>
        <v>6.853299999999999</v>
      </c>
      <c r="BP40" s="58">
        <f t="shared" si="34"/>
        <v>-0.2</v>
      </c>
      <c r="BQ40" s="53">
        <f t="shared" si="35"/>
        <v>6.5347</v>
      </c>
      <c r="BR40" s="54">
        <f t="shared" si="36"/>
        <v>5.7089</v>
      </c>
      <c r="BS40" s="55">
        <f t="shared" si="37"/>
        <v>0.6</v>
      </c>
      <c r="BT40" s="56">
        <f>'TMDL#1 vs Limnotech Alt nopt'!BJ40</f>
        <v>0.011800000000000033</v>
      </c>
      <c r="BU40" s="57">
        <f t="shared" si="38"/>
        <v>6.3206999999999995</v>
      </c>
      <c r="BV40" s="58">
        <f t="shared" si="39"/>
        <v>-0.2</v>
      </c>
      <c r="BW40" s="53">
        <f t="shared" si="40"/>
        <v>6.1536</v>
      </c>
      <c r="BX40" s="54">
        <f t="shared" si="41"/>
        <v>5.1729</v>
      </c>
      <c r="BY40" s="55">
        <f t="shared" si="42"/>
        <v>0.8</v>
      </c>
      <c r="BZ40" s="56">
        <f>'TMDL#1 vs Limnotech Alt nopt'!BM40</f>
        <v>0.007400000000000517</v>
      </c>
      <c r="CA40" s="57">
        <f t="shared" si="43"/>
        <v>5.980300000000001</v>
      </c>
      <c r="CB40" s="58">
        <f t="shared" si="44"/>
        <v>-0.2</v>
      </c>
      <c r="CC40" s="53">
        <f t="shared" si="45"/>
        <v>6.0713</v>
      </c>
      <c r="CD40" s="54">
        <f t="shared" si="46"/>
        <v>4.877</v>
      </c>
      <c r="CE40" s="55">
        <f t="shared" si="47"/>
        <v>1</v>
      </c>
      <c r="CF40" s="56">
        <f>'TMDL#1 vs Limnotech Alt nopt'!BP40</f>
        <v>0.0012999999999996348</v>
      </c>
      <c r="CG40" s="57">
        <f t="shared" si="48"/>
        <v>5.878299999999999</v>
      </c>
      <c r="CH40" s="58">
        <f t="shared" si="49"/>
        <v>-0.2</v>
      </c>
      <c r="CI40" s="53">
        <f t="shared" si="50"/>
        <v>5.7337</v>
      </c>
      <c r="CJ40" s="54">
        <f t="shared" si="51"/>
        <v>4.6839</v>
      </c>
      <c r="CK40" s="55">
        <f t="shared" si="52"/>
        <v>0.8</v>
      </c>
      <c r="CL40" s="56">
        <f>'TMDL#1 vs Limnotech Alt nopt'!BS40</f>
        <v>0.007200000000000095</v>
      </c>
      <c r="CM40" s="57">
        <f t="shared" si="53"/>
        <v>5.4911</v>
      </c>
      <c r="CN40" s="58">
        <f t="shared" si="54"/>
        <v>-0.2</v>
      </c>
      <c r="CO40" s="53">
        <f t="shared" si="55"/>
        <v>5.5666</v>
      </c>
      <c r="CP40" s="54">
        <f t="shared" si="56"/>
        <v>4.5236</v>
      </c>
      <c r="CQ40" s="55">
        <f t="shared" si="57"/>
        <v>0.8</v>
      </c>
      <c r="CR40" s="56">
        <f>'TMDL#1 vs Limnotech Alt nopt'!BX40</f>
        <v>0.015900000000000247</v>
      </c>
      <c r="CS40" s="57">
        <f t="shared" si="58"/>
        <v>5.3395</v>
      </c>
      <c r="CT40" s="58">
        <f t="shared" si="59"/>
        <v>-0.2</v>
      </c>
      <c r="CU40" s="53">
        <f t="shared" si="60"/>
        <v>5.8769</v>
      </c>
      <c r="CV40" s="54">
        <f t="shared" si="61"/>
        <v>5.1161</v>
      </c>
      <c r="CW40" s="55">
        <f t="shared" si="62"/>
        <v>0.6</v>
      </c>
      <c r="CX40" s="56">
        <f>'TMDL#1 vs Limnotech Alt nopt'!CA40</f>
        <v>0.02970000000000006</v>
      </c>
      <c r="CY40" s="57">
        <f t="shared" si="63"/>
        <v>5.7458</v>
      </c>
      <c r="CZ40" s="58">
        <f t="shared" si="64"/>
        <v>-0.1</v>
      </c>
      <c r="DA40" s="53">
        <f t="shared" si="65"/>
        <v>7.9649</v>
      </c>
      <c r="DB40" s="54">
        <f t="shared" si="66"/>
        <v>7.5231</v>
      </c>
      <c r="DC40" s="55">
        <f t="shared" si="67"/>
        <v>0.2</v>
      </c>
      <c r="DD40" s="56">
        <f>'TMDL#1 vs Limnotech Alt nopt'!CD40</f>
        <v>0.03530000000000033</v>
      </c>
      <c r="DE40" s="57">
        <f t="shared" si="68"/>
        <v>7.758400000000001</v>
      </c>
      <c r="DF40" s="58">
        <f t="shared" si="69"/>
        <v>-0.2</v>
      </c>
      <c r="DG40" s="15">
        <f t="shared" si="70"/>
        <v>9.9114</v>
      </c>
      <c r="DH40" s="16">
        <f t="shared" si="71"/>
        <v>9.5205</v>
      </c>
      <c r="DI40" s="18">
        <v>0</v>
      </c>
      <c r="DJ40" s="15">
        <f t="shared" si="72"/>
        <v>10.403</v>
      </c>
      <c r="DK40" s="16">
        <f t="shared" si="73"/>
        <v>10.081</v>
      </c>
      <c r="DL40" s="18">
        <v>0</v>
      </c>
      <c r="DM40" s="15">
        <f t="shared" si="74"/>
        <v>11.071</v>
      </c>
      <c r="DN40" s="16">
        <f t="shared" si="75"/>
        <v>10.609</v>
      </c>
      <c r="DO40" s="18">
        <v>0</v>
      </c>
      <c r="DP40" s="15">
        <f t="shared" si="76"/>
        <v>11.551</v>
      </c>
      <c r="DQ40" s="16">
        <f t="shared" si="77"/>
        <v>11.187</v>
      </c>
      <c r="DR40" s="18">
        <v>0</v>
      </c>
    </row>
    <row r="41" spans="49:51" ht="15">
      <c r="AW41" t="s">
        <v>32</v>
      </c>
      <c r="AX41" t="s">
        <v>33</v>
      </c>
      <c r="AY41" s="5" t="s">
        <v>34</v>
      </c>
    </row>
    <row r="42" spans="49:51" ht="15">
      <c r="AW42" t="s">
        <v>30</v>
      </c>
      <c r="AX42" s="2">
        <f>MIN(BD10:BD40,BJ10:BJ40,BP10:BP27,BV10:BV24,CB10:CB22,CH10:CH19,CN10:CN23,CT10:CT23,CZ10:CZ28,DF10:DF35)</f>
        <v>-0.2</v>
      </c>
      <c r="AY42" s="5" t="str">
        <f>IF(AX42&gt;=-0.2,"Yes","No")</f>
        <v>Yes</v>
      </c>
    </row>
    <row r="43" spans="49:56" ht="15">
      <c r="AW43" t="s">
        <v>35</v>
      </c>
      <c r="AX43" s="84">
        <f>AVERAGE(BN28:BN40,BT25:BT40,BZ23:BZ40,CF20:CF40,CL24:CL40,CR24:CR40,CX29:CX40,DD36:DD40)</f>
        <v>0.012693277310924336</v>
      </c>
      <c r="AY43" s="5" t="str">
        <f>IF(AX43&gt;=0,"Yes","No")</f>
        <v>Yes</v>
      </c>
      <c r="BC43" s="43"/>
      <c r="BD43" s="51"/>
    </row>
    <row r="44" spans="49:51" ht="15">
      <c r="AW44" t="s">
        <v>31</v>
      </c>
      <c r="AX44" s="2">
        <f>MIN(BP28:BP40,BV25:BV40,CB23:CB40,CH20:CH40,CN24:CN40,CT24:CT40,CZ29:CZ40,DF36:DF40)</f>
        <v>-0.2</v>
      </c>
      <c r="AY44" s="5" t="str">
        <f>IF(AX44&gt;=-0.2,"Yes","No")</f>
        <v>Yes</v>
      </c>
    </row>
    <row r="46" spans="49:50" ht="15">
      <c r="AW46" t="s">
        <v>36</v>
      </c>
      <c r="AX46" s="2">
        <f>COUNTIF(BD10:BD40,"&lt;-0.2")+COUNTIF(BJ10:BJ40,"&lt;-0.2")+COUNTIF(BP10:BP40,"&lt;-0.2")+COUNTIF(BV10:BV40,"&lt;-0.2")+COUNTIF(CB10:CB40,"&lt;-0.2")+COUNTIF(CH10:CH40,"&lt;-0.2")+COUNTIF(CN10:CN40,"&lt;-0.2")+COUNTIF(CT10:CT40,"&lt;-0.2")+COUNTIF(CZ10:CZ40,"&lt;-0.2")+COUNTIF(DF10:DF40,"&lt;-0.2")</f>
        <v>0</v>
      </c>
    </row>
  </sheetData>
  <sheetProtection/>
  <mergeCells count="10">
    <mergeCell ref="BE8:BJ8"/>
    <mergeCell ref="BK8:BP8"/>
    <mergeCell ref="BQ8:BV8"/>
    <mergeCell ref="AY8:BD8"/>
    <mergeCell ref="CU8:CZ8"/>
    <mergeCell ref="DA8:DF8"/>
    <mergeCell ref="BW8:CB8"/>
    <mergeCell ref="CC8:CH8"/>
    <mergeCell ref="CI8:CN8"/>
    <mergeCell ref="CO8:CT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3">
      <selection activeCell="B38" sqref="B38"/>
    </sheetView>
  </sheetViews>
  <sheetFormatPr defaultColWidth="8.8515625" defaultRowHeight="15"/>
  <cols>
    <col min="1" max="1" width="36.8515625" style="61" bestFit="1" customWidth="1"/>
    <col min="2" max="11" width="14.140625" style="60" bestFit="1" customWidth="1"/>
    <col min="12" max="16384" width="8.8515625" style="61" customWidth="1"/>
  </cols>
  <sheetData>
    <row r="1" ht="15">
      <c r="A1" s="59" t="s">
        <v>49</v>
      </c>
    </row>
    <row r="2" spans="1:11" ht="15">
      <c r="A2" s="62" t="s">
        <v>7</v>
      </c>
      <c r="B2" s="60" t="s">
        <v>37</v>
      </c>
      <c r="C2" s="63" t="s">
        <v>39</v>
      </c>
      <c r="D2" s="60" t="s">
        <v>38</v>
      </c>
      <c r="E2" s="60" t="s">
        <v>40</v>
      </c>
      <c r="F2" s="60" t="s">
        <v>41</v>
      </c>
      <c r="G2" s="60" t="s">
        <v>42</v>
      </c>
      <c r="H2" s="60" t="s">
        <v>43</v>
      </c>
      <c r="I2" s="60" t="s">
        <v>44</v>
      </c>
      <c r="J2" s="60" t="s">
        <v>45</v>
      </c>
      <c r="K2" s="60" t="s">
        <v>46</v>
      </c>
    </row>
    <row r="3" spans="1:11" ht="15">
      <c r="A3" s="62"/>
      <c r="B3" s="60" t="str">
        <f>'Total TMDL + ID Delta'!BD9</f>
        <v>Rounded Final ∆</v>
      </c>
      <c r="C3" s="60" t="str">
        <f>'Total TMDL + ID Delta'!BJ9</f>
        <v>Rounded Final ∆</v>
      </c>
      <c r="D3" s="60" t="str">
        <f>'Total TMDL + ID Delta'!BP9</f>
        <v>Rounded Final ∆</v>
      </c>
      <c r="E3" s="60" t="str">
        <f>'Total TMDL + ID Delta'!BV9</f>
        <v>Rounded Final ∆</v>
      </c>
      <c r="F3" s="60" t="str">
        <f>'Total TMDL + ID Delta'!CB9</f>
        <v>Rounded Final ∆</v>
      </c>
      <c r="G3" s="60" t="str">
        <f>'Total TMDL + ID Delta'!CH9</f>
        <v>Rounded Final ∆</v>
      </c>
      <c r="H3" s="60" t="str">
        <f>'Total TMDL + ID Delta'!CN9</f>
        <v>Rounded Final ∆</v>
      </c>
      <c r="I3" s="60" t="str">
        <f>'Total TMDL + ID Delta'!CT9</f>
        <v>Rounded Final ∆</v>
      </c>
      <c r="J3" s="60" t="str">
        <f>'Total TMDL + ID Delta'!CZ9</f>
        <v>Rounded Final ∆</v>
      </c>
      <c r="K3" s="60" t="str">
        <f>'Total TMDL + ID Delta'!DF9</f>
        <v>Rounded Final ∆</v>
      </c>
    </row>
    <row r="4" spans="1:11" ht="15">
      <c r="A4" s="64">
        <v>158</v>
      </c>
      <c r="B4" s="60">
        <f>'Total TMDL + ID Delta'!BD10</f>
        <v>0.2</v>
      </c>
      <c r="C4" s="60">
        <f>'Total TMDL + ID Delta'!BJ10</f>
        <v>0.4</v>
      </c>
      <c r="D4" s="60">
        <f>'Total TMDL + ID Delta'!BP10</f>
        <v>0.5</v>
      </c>
      <c r="E4" s="60">
        <f>'Total TMDL + ID Delta'!BV10</f>
        <v>0.5</v>
      </c>
      <c r="F4" s="60">
        <f>'Total TMDL + ID Delta'!CB10</f>
        <v>0.5</v>
      </c>
      <c r="G4" s="60">
        <f>'Total TMDL + ID Delta'!CH10</f>
        <v>0.6</v>
      </c>
      <c r="H4" s="60">
        <f>'Total TMDL + ID Delta'!CN10</f>
        <v>0.6</v>
      </c>
      <c r="I4" s="60">
        <f>'Total TMDL + ID Delta'!CT10</f>
        <v>0.3</v>
      </c>
      <c r="J4" s="60">
        <f>'Total TMDL + ID Delta'!CZ10</f>
        <v>0.1</v>
      </c>
      <c r="K4" s="60">
        <f>'Total TMDL + ID Delta'!DF10</f>
        <v>0.1</v>
      </c>
    </row>
    <row r="5" spans="1:11" ht="15">
      <c r="A5" s="64">
        <v>159</v>
      </c>
      <c r="B5" s="60">
        <f>'Total TMDL + ID Delta'!BD11</f>
        <v>0.3</v>
      </c>
      <c r="C5" s="60">
        <f>'Total TMDL + ID Delta'!BJ11</f>
        <v>0.4</v>
      </c>
      <c r="D5" s="60">
        <f>'Total TMDL + ID Delta'!BP11</f>
        <v>0.4</v>
      </c>
      <c r="E5" s="60">
        <f>'Total TMDL + ID Delta'!BV11</f>
        <v>0.5</v>
      </c>
      <c r="F5" s="60">
        <f>'Total TMDL + ID Delta'!CB11</f>
        <v>0.5</v>
      </c>
      <c r="G5" s="60">
        <f>'Total TMDL + ID Delta'!CH11</f>
        <v>0.5</v>
      </c>
      <c r="H5" s="60">
        <f>'Total TMDL + ID Delta'!CN11</f>
        <v>0.5</v>
      </c>
      <c r="I5" s="60">
        <f>'Total TMDL + ID Delta'!CT11</f>
        <v>0.3</v>
      </c>
      <c r="J5" s="60">
        <f>'Total TMDL + ID Delta'!CZ11</f>
        <v>0.1</v>
      </c>
      <c r="K5" s="60">
        <f>'Total TMDL + ID Delta'!DF11</f>
        <v>0.1</v>
      </c>
    </row>
    <row r="6" spans="1:11" ht="15">
      <c r="A6" s="64">
        <v>160</v>
      </c>
      <c r="B6" s="60">
        <f>'Total TMDL + ID Delta'!BD12</f>
        <v>0.3</v>
      </c>
      <c r="C6" s="60">
        <f>'Total TMDL + ID Delta'!BJ12</f>
        <v>0.4</v>
      </c>
      <c r="D6" s="60">
        <f>'Total TMDL + ID Delta'!BP12</f>
        <v>0.4</v>
      </c>
      <c r="E6" s="60">
        <f>'Total TMDL + ID Delta'!BV12</f>
        <v>0.4</v>
      </c>
      <c r="F6" s="60">
        <f>'Total TMDL + ID Delta'!CB12</f>
        <v>0.4</v>
      </c>
      <c r="G6" s="60">
        <f>'Total TMDL + ID Delta'!CH12</f>
        <v>0.5</v>
      </c>
      <c r="H6" s="60">
        <f>'Total TMDL + ID Delta'!CN12</f>
        <v>0.5</v>
      </c>
      <c r="I6" s="60">
        <f>'Total TMDL + ID Delta'!CT12</f>
        <v>0.2</v>
      </c>
      <c r="J6" s="60">
        <f>'Total TMDL + ID Delta'!CZ12</f>
        <v>0.1</v>
      </c>
      <c r="K6" s="60">
        <f>'Total TMDL + ID Delta'!DF12</f>
        <v>0.1</v>
      </c>
    </row>
    <row r="7" spans="1:11" ht="15">
      <c r="A7" s="64">
        <v>161</v>
      </c>
      <c r="B7" s="60">
        <f>'Total TMDL + ID Delta'!BD13</f>
        <v>0.3</v>
      </c>
      <c r="C7" s="60">
        <f>'Total TMDL + ID Delta'!BJ13</f>
        <v>0.5</v>
      </c>
      <c r="D7" s="60">
        <f>'Total TMDL + ID Delta'!BP13</f>
        <v>0.4</v>
      </c>
      <c r="E7" s="60">
        <f>'Total TMDL + ID Delta'!BV13</f>
        <v>0.4</v>
      </c>
      <c r="F7" s="60">
        <f>'Total TMDL + ID Delta'!CB13</f>
        <v>0.4</v>
      </c>
      <c r="G7" s="60">
        <f>'Total TMDL + ID Delta'!CH13</f>
        <v>0.4</v>
      </c>
      <c r="H7" s="60">
        <f>'Total TMDL + ID Delta'!CN13</f>
        <v>0.4</v>
      </c>
      <c r="I7" s="60">
        <f>'Total TMDL + ID Delta'!CT13</f>
        <v>0.2</v>
      </c>
      <c r="J7" s="60">
        <f>'Total TMDL + ID Delta'!CZ13</f>
        <v>0.1</v>
      </c>
      <c r="K7" s="60">
        <f>'Total TMDL + ID Delta'!DF13</f>
        <v>0</v>
      </c>
    </row>
    <row r="8" spans="1:11" ht="15">
      <c r="A8" s="64">
        <v>162</v>
      </c>
      <c r="B8" s="60">
        <f>'Total TMDL + ID Delta'!BD14</f>
        <v>0.4</v>
      </c>
      <c r="C8" s="60">
        <f>'Total TMDL + ID Delta'!BJ14</f>
        <v>0.5</v>
      </c>
      <c r="D8" s="60">
        <f>'Total TMDL + ID Delta'!BP14</f>
        <v>0.4</v>
      </c>
      <c r="E8" s="60">
        <f>'Total TMDL + ID Delta'!BV14</f>
        <v>0.4</v>
      </c>
      <c r="F8" s="60">
        <f>'Total TMDL + ID Delta'!CB14</f>
        <v>0.4</v>
      </c>
      <c r="G8" s="60">
        <f>'Total TMDL + ID Delta'!CH14</f>
        <v>0.4</v>
      </c>
      <c r="H8" s="60">
        <f>'Total TMDL + ID Delta'!CN14</f>
        <v>0.4</v>
      </c>
      <c r="I8" s="60">
        <f>'Total TMDL + ID Delta'!CT14</f>
        <v>0.2</v>
      </c>
      <c r="J8" s="60">
        <f>'Total TMDL + ID Delta'!CZ14</f>
        <v>0.1</v>
      </c>
      <c r="K8" s="60">
        <f>'Total TMDL + ID Delta'!DF14</f>
        <v>0</v>
      </c>
    </row>
    <row r="9" spans="1:11" ht="15">
      <c r="A9" s="64">
        <v>163</v>
      </c>
      <c r="B9" s="60">
        <f>'Total TMDL + ID Delta'!BD15</f>
        <v>0.4</v>
      </c>
      <c r="C9" s="60">
        <f>'Total TMDL + ID Delta'!BJ15</f>
        <v>0.5</v>
      </c>
      <c r="D9" s="60">
        <f>'Total TMDL + ID Delta'!BP15</f>
        <v>0.4</v>
      </c>
      <c r="E9" s="60">
        <f>'Total TMDL + ID Delta'!BV15</f>
        <v>0.5</v>
      </c>
      <c r="F9" s="60">
        <f>'Total TMDL + ID Delta'!CB15</f>
        <v>0.4</v>
      </c>
      <c r="G9" s="60">
        <f>'Total TMDL + ID Delta'!CH15</f>
        <v>0.4</v>
      </c>
      <c r="H9" s="60">
        <f>'Total TMDL + ID Delta'!CN15</f>
        <v>0.5</v>
      </c>
      <c r="I9" s="60">
        <f>'Total TMDL + ID Delta'!CT15</f>
        <v>0.2</v>
      </c>
      <c r="J9" s="60">
        <f>'Total TMDL + ID Delta'!CZ15</f>
        <v>0.1</v>
      </c>
      <c r="K9" s="60">
        <f>'Total TMDL + ID Delta'!DF15</f>
        <v>0.1</v>
      </c>
    </row>
    <row r="10" spans="1:11" ht="15">
      <c r="A10" s="64">
        <v>164</v>
      </c>
      <c r="B10" s="60">
        <f>'Total TMDL + ID Delta'!BD16</f>
        <v>0.4</v>
      </c>
      <c r="C10" s="60">
        <f>'Total TMDL + ID Delta'!BJ16</f>
        <v>0.5</v>
      </c>
      <c r="D10" s="60">
        <f>'Total TMDL + ID Delta'!BP16</f>
        <v>0.4</v>
      </c>
      <c r="E10" s="60">
        <f>'Total TMDL + ID Delta'!BV16</f>
        <v>0.5</v>
      </c>
      <c r="F10" s="60">
        <f>'Total TMDL + ID Delta'!CB16</f>
        <v>0.4</v>
      </c>
      <c r="G10" s="60">
        <f>'Total TMDL + ID Delta'!CH16</f>
        <v>0.3</v>
      </c>
      <c r="H10" s="60">
        <f>'Total TMDL + ID Delta'!CN16</f>
        <v>0.5</v>
      </c>
      <c r="I10" s="60">
        <f>'Total TMDL + ID Delta'!CT16</f>
        <v>0.3</v>
      </c>
      <c r="J10" s="60">
        <f>'Total TMDL + ID Delta'!CZ16</f>
        <v>0.2</v>
      </c>
      <c r="K10" s="60">
        <f>'Total TMDL + ID Delta'!DF16</f>
        <v>0.1</v>
      </c>
    </row>
    <row r="11" spans="1:11" ht="15">
      <c r="A11" s="64">
        <v>165</v>
      </c>
      <c r="B11" s="60">
        <f>'Total TMDL + ID Delta'!BD17</f>
        <v>0.4</v>
      </c>
      <c r="C11" s="60">
        <f>'Total TMDL + ID Delta'!BJ17</f>
        <v>0.5</v>
      </c>
      <c r="D11" s="60">
        <f>'Total TMDL + ID Delta'!BP17</f>
        <v>0.3</v>
      </c>
      <c r="E11" s="60">
        <f>'Total TMDL + ID Delta'!BV17</f>
        <v>0.5</v>
      </c>
      <c r="F11" s="60">
        <f>'Total TMDL + ID Delta'!CB17</f>
        <v>0.3</v>
      </c>
      <c r="G11" s="60">
        <f>'Total TMDL + ID Delta'!CH17</f>
        <v>0.2</v>
      </c>
      <c r="H11" s="60">
        <f>'Total TMDL + ID Delta'!CN17</f>
        <v>0.4</v>
      </c>
      <c r="I11" s="60">
        <f>'Total TMDL + ID Delta'!CT17</f>
        <v>0.3</v>
      </c>
      <c r="J11" s="60">
        <f>'Total TMDL + ID Delta'!CZ17</f>
        <v>0.3</v>
      </c>
      <c r="K11" s="60">
        <f>'Total TMDL + ID Delta'!DF17</f>
        <v>0.1</v>
      </c>
    </row>
    <row r="12" spans="1:11" ht="15">
      <c r="A12" s="64">
        <v>166</v>
      </c>
      <c r="B12" s="60">
        <f>'Total TMDL + ID Delta'!BD18</f>
        <v>0.4</v>
      </c>
      <c r="C12" s="60">
        <f>'Total TMDL + ID Delta'!BJ18</f>
        <v>0.5</v>
      </c>
      <c r="D12" s="60">
        <f>'Total TMDL + ID Delta'!BP18</f>
        <v>0.2</v>
      </c>
      <c r="E12" s="60">
        <f>'Total TMDL + ID Delta'!BV18</f>
        <v>0.3</v>
      </c>
      <c r="F12" s="60">
        <f>'Total TMDL + ID Delta'!CB18</f>
        <v>0.2</v>
      </c>
      <c r="G12" s="60">
        <f>'Total TMDL + ID Delta'!CH18</f>
        <v>0.1</v>
      </c>
      <c r="H12" s="60">
        <f>'Total TMDL + ID Delta'!CN18</f>
        <v>0.3</v>
      </c>
      <c r="I12" s="60">
        <f>'Total TMDL + ID Delta'!CT18</f>
        <v>0.2</v>
      </c>
      <c r="J12" s="60">
        <f>'Total TMDL + ID Delta'!CZ18</f>
        <v>0.2</v>
      </c>
      <c r="K12" s="60">
        <f>'Total TMDL + ID Delta'!DF18</f>
        <v>0.1</v>
      </c>
    </row>
    <row r="13" spans="1:11" ht="15">
      <c r="A13" s="64">
        <v>167</v>
      </c>
      <c r="B13" s="60">
        <f>'Total TMDL + ID Delta'!BD19</f>
        <v>0.4</v>
      </c>
      <c r="C13" s="60">
        <f>'Total TMDL + ID Delta'!BJ19</f>
        <v>0.5</v>
      </c>
      <c r="D13" s="60">
        <f>'Total TMDL + ID Delta'!BP19</f>
        <v>0.2</v>
      </c>
      <c r="E13" s="60">
        <f>'Total TMDL + ID Delta'!BV19</f>
        <v>0.3</v>
      </c>
      <c r="F13" s="60">
        <f>'Total TMDL + ID Delta'!CB19</f>
        <v>0.1</v>
      </c>
      <c r="G13" s="60">
        <f>'Total TMDL + ID Delta'!CH19</f>
        <v>0</v>
      </c>
      <c r="H13" s="60">
        <f>'Total TMDL + ID Delta'!CN19</f>
        <v>0.3</v>
      </c>
      <c r="I13" s="60">
        <f>'Total TMDL + ID Delta'!CT19</f>
        <v>0.2</v>
      </c>
      <c r="J13" s="60">
        <f>'Total TMDL + ID Delta'!CZ19</f>
        <v>0.2</v>
      </c>
      <c r="K13" s="60">
        <f>'Total TMDL + ID Delta'!DF19</f>
        <v>0.1</v>
      </c>
    </row>
    <row r="14" spans="1:11" ht="15">
      <c r="A14" s="64">
        <v>168</v>
      </c>
      <c r="B14" s="60">
        <f>'Total TMDL + ID Delta'!BD20</f>
        <v>0.5</v>
      </c>
      <c r="C14" s="60">
        <f>'Total TMDL + ID Delta'!BJ20</f>
        <v>0.5</v>
      </c>
      <c r="D14" s="60">
        <f>'Total TMDL + ID Delta'!BP20</f>
        <v>0.1</v>
      </c>
      <c r="E14" s="60">
        <f>'Total TMDL + ID Delta'!BV20</f>
        <v>0.1</v>
      </c>
      <c r="F14" s="60">
        <f>'Total TMDL + ID Delta'!CB20</f>
        <v>-0.1</v>
      </c>
      <c r="G14" s="60">
        <f>'Total TMDL + ID Delta'!CH20</f>
        <v>-0.2</v>
      </c>
      <c r="H14" s="60">
        <f>'Total TMDL + ID Delta'!CN20</f>
        <v>0.2</v>
      </c>
      <c r="I14" s="60">
        <f>'Total TMDL + ID Delta'!CT20</f>
        <v>0.1</v>
      </c>
      <c r="J14" s="60">
        <f>'Total TMDL + ID Delta'!CZ20</f>
        <v>0.2</v>
      </c>
      <c r="K14" s="60">
        <f>'Total TMDL + ID Delta'!DF20</f>
        <v>0.1</v>
      </c>
    </row>
    <row r="15" spans="1:11" ht="15">
      <c r="A15" s="64">
        <v>169</v>
      </c>
      <c r="B15" s="60">
        <f>'Total TMDL + ID Delta'!BD21</f>
        <v>0.5</v>
      </c>
      <c r="C15" s="60">
        <f>'Total TMDL + ID Delta'!BJ21</f>
        <v>0.5</v>
      </c>
      <c r="D15" s="60">
        <f>'Total TMDL + ID Delta'!BP21</f>
        <v>0</v>
      </c>
      <c r="E15" s="60">
        <f>'Total TMDL + ID Delta'!BV21</f>
        <v>0</v>
      </c>
      <c r="F15" s="60">
        <f>'Total TMDL + ID Delta'!CB21</f>
        <v>-0.1</v>
      </c>
      <c r="G15" s="60">
        <f>'Total TMDL + ID Delta'!CH21</f>
        <v>-0.2</v>
      </c>
      <c r="H15" s="60">
        <f>'Total TMDL + ID Delta'!CN21</f>
        <v>0.1</v>
      </c>
      <c r="I15" s="60">
        <f>'Total TMDL + ID Delta'!CT21</f>
        <v>0.1</v>
      </c>
      <c r="J15" s="60">
        <f>'Total TMDL + ID Delta'!CZ21</f>
        <v>0.2</v>
      </c>
      <c r="K15" s="60">
        <f>'Total TMDL + ID Delta'!DF21</f>
        <v>0.1</v>
      </c>
    </row>
    <row r="16" spans="1:11" ht="15">
      <c r="A16" s="64">
        <v>170</v>
      </c>
      <c r="B16" s="60">
        <f>'Total TMDL + ID Delta'!BD22</f>
        <v>0.6</v>
      </c>
      <c r="C16" s="60">
        <f>'Total TMDL + ID Delta'!BJ22</f>
        <v>0.4</v>
      </c>
      <c r="D16" s="60">
        <f>'Total TMDL + ID Delta'!BP22</f>
        <v>0</v>
      </c>
      <c r="E16" s="60">
        <f>'Total TMDL + ID Delta'!BV22</f>
        <v>0</v>
      </c>
      <c r="F16" s="60">
        <f>'Total TMDL + ID Delta'!CB22</f>
        <v>-0.2</v>
      </c>
      <c r="G16" s="60">
        <f>'Total TMDL + ID Delta'!CH22</f>
        <v>-0.2</v>
      </c>
      <c r="H16" s="60">
        <f>'Total TMDL + ID Delta'!CN22</f>
        <v>0</v>
      </c>
      <c r="I16" s="60">
        <f>'Total TMDL + ID Delta'!CT22</f>
        <v>0</v>
      </c>
      <c r="J16" s="60">
        <f>'Total TMDL + ID Delta'!CZ22</f>
        <v>0.2</v>
      </c>
      <c r="K16" s="60">
        <f>'Total TMDL + ID Delta'!DF22</f>
        <v>0.1</v>
      </c>
    </row>
    <row r="17" spans="1:11" ht="15">
      <c r="A17" s="64">
        <v>171</v>
      </c>
      <c r="B17" s="60">
        <f>'Total TMDL + ID Delta'!BD23</f>
        <v>0.6</v>
      </c>
      <c r="C17" s="60">
        <f>'Total TMDL + ID Delta'!BJ23</f>
        <v>0.4</v>
      </c>
      <c r="D17" s="60">
        <f>'Total TMDL + ID Delta'!BP23</f>
        <v>0</v>
      </c>
      <c r="E17" s="60">
        <f>'Total TMDL + ID Delta'!BV23</f>
        <v>0</v>
      </c>
      <c r="F17" s="60">
        <f>'Total TMDL + ID Delta'!CB23</f>
        <v>-0.2</v>
      </c>
      <c r="G17" s="60">
        <f>'Total TMDL + ID Delta'!CH23</f>
        <v>-0.2</v>
      </c>
      <c r="H17" s="60">
        <f>'Total TMDL + ID Delta'!CN23</f>
        <v>-0.1</v>
      </c>
      <c r="I17" s="60">
        <f>'Total TMDL + ID Delta'!CT23</f>
        <v>-0.1</v>
      </c>
      <c r="J17" s="60">
        <f>'Total TMDL + ID Delta'!CZ23</f>
        <v>0.2</v>
      </c>
      <c r="K17" s="60">
        <f>'Total TMDL + ID Delta'!DF23</f>
        <v>0.2</v>
      </c>
    </row>
    <row r="18" spans="1:11" ht="15">
      <c r="A18" s="64">
        <v>172</v>
      </c>
      <c r="B18" s="60">
        <f>'Total TMDL + ID Delta'!BD24</f>
        <v>0.6</v>
      </c>
      <c r="C18" s="60">
        <f>'Total TMDL + ID Delta'!BJ24</f>
        <v>0.4</v>
      </c>
      <c r="D18" s="60">
        <f>'Total TMDL + ID Delta'!BP24</f>
        <v>-0.1</v>
      </c>
      <c r="E18" s="60">
        <f>'Total TMDL + ID Delta'!BV24</f>
        <v>-0.1</v>
      </c>
      <c r="F18" s="60">
        <f>'Total TMDL + ID Delta'!CB24</f>
        <v>-0.1</v>
      </c>
      <c r="G18" s="60">
        <f>'Total TMDL + ID Delta'!CH24</f>
        <v>-0.2</v>
      </c>
      <c r="H18" s="60">
        <f>'Total TMDL + ID Delta'!CN24</f>
        <v>-0.2</v>
      </c>
      <c r="I18" s="60">
        <f>'Total TMDL + ID Delta'!CT24</f>
        <v>-0.2</v>
      </c>
      <c r="J18" s="60">
        <f>'Total TMDL + ID Delta'!CZ24</f>
        <v>0.2</v>
      </c>
      <c r="K18" s="60">
        <f>'Total TMDL + ID Delta'!DF24</f>
        <v>0.2</v>
      </c>
    </row>
    <row r="19" spans="1:11" ht="15">
      <c r="A19" s="64">
        <v>173</v>
      </c>
      <c r="B19" s="60">
        <f>'Total TMDL + ID Delta'!BD25</f>
        <v>0.6</v>
      </c>
      <c r="C19" s="60">
        <f>'Total TMDL + ID Delta'!BJ25</f>
        <v>0.4</v>
      </c>
      <c r="D19" s="60">
        <f>'Total TMDL + ID Delta'!BP25</f>
        <v>-0.1</v>
      </c>
      <c r="E19" s="60">
        <f>'Total TMDL + ID Delta'!BV25</f>
        <v>-0.2</v>
      </c>
      <c r="F19" s="60">
        <f>'Total TMDL + ID Delta'!CB25</f>
        <v>-0.2</v>
      </c>
      <c r="G19" s="60">
        <f>'Total TMDL + ID Delta'!CH25</f>
        <v>-0.2</v>
      </c>
      <c r="H19" s="60">
        <f>'Total TMDL + ID Delta'!CN25</f>
        <v>-0.2</v>
      </c>
      <c r="I19" s="60">
        <f>'Total TMDL + ID Delta'!CT25</f>
        <v>-0.2</v>
      </c>
      <c r="J19" s="60">
        <f>'Total TMDL + ID Delta'!CZ25</f>
        <v>0.1</v>
      </c>
      <c r="K19" s="60">
        <f>'Total TMDL + ID Delta'!DF25</f>
        <v>0.2</v>
      </c>
    </row>
    <row r="20" spans="1:11" ht="15">
      <c r="A20" s="64">
        <v>174</v>
      </c>
      <c r="B20" s="60">
        <f>'Total TMDL + ID Delta'!BD26</f>
        <v>0.5</v>
      </c>
      <c r="C20" s="60">
        <f>'Total TMDL + ID Delta'!BJ26</f>
        <v>0.3</v>
      </c>
      <c r="D20" s="60">
        <f>'Total TMDL + ID Delta'!BP26</f>
        <v>-0.2</v>
      </c>
      <c r="E20" s="60">
        <f>'Total TMDL + ID Delta'!BV26</f>
        <v>-0.2</v>
      </c>
      <c r="F20" s="60">
        <f>'Total TMDL + ID Delta'!CB26</f>
        <v>-0.2</v>
      </c>
      <c r="G20" s="60">
        <f>'Total TMDL + ID Delta'!CH26</f>
        <v>-0.2</v>
      </c>
      <c r="H20" s="60">
        <f>'Total TMDL + ID Delta'!CN26</f>
        <v>-0.2</v>
      </c>
      <c r="I20" s="60">
        <f>'Total TMDL + ID Delta'!CT26</f>
        <v>-0.2</v>
      </c>
      <c r="J20" s="60">
        <f>'Total TMDL + ID Delta'!CZ26</f>
        <v>0</v>
      </c>
      <c r="K20" s="60">
        <f>'Total TMDL + ID Delta'!DF26</f>
        <v>0.1</v>
      </c>
    </row>
    <row r="21" spans="1:11" ht="15">
      <c r="A21" s="64">
        <v>175</v>
      </c>
      <c r="B21" s="60">
        <f>'Total TMDL + ID Delta'!BD27</f>
        <v>0.5</v>
      </c>
      <c r="C21" s="60">
        <f>'Total TMDL + ID Delta'!BJ27</f>
        <v>0.3</v>
      </c>
      <c r="D21" s="60">
        <f>'Total TMDL + ID Delta'!BP27</f>
        <v>-0.2</v>
      </c>
      <c r="E21" s="60">
        <f>'Total TMDL + ID Delta'!BV27</f>
        <v>-0.2</v>
      </c>
      <c r="F21" s="60">
        <f>'Total TMDL + ID Delta'!CB27</f>
        <v>-0.1</v>
      </c>
      <c r="G21" s="60">
        <f>'Total TMDL + ID Delta'!CH27</f>
        <v>-0.2</v>
      </c>
      <c r="H21" s="60">
        <f>'Total TMDL + ID Delta'!CN27</f>
        <v>-0.2</v>
      </c>
      <c r="I21" s="60">
        <f>'Total TMDL + ID Delta'!CT27</f>
        <v>-0.1</v>
      </c>
      <c r="J21" s="60">
        <f>'Total TMDL + ID Delta'!CZ27</f>
        <v>0</v>
      </c>
      <c r="K21" s="60">
        <f>'Total TMDL + ID Delta'!DF27</f>
        <v>0.1</v>
      </c>
    </row>
    <row r="22" spans="1:11" ht="15">
      <c r="A22" s="64">
        <v>176</v>
      </c>
      <c r="B22" s="60">
        <f>'Total TMDL + ID Delta'!BD28</f>
        <v>0.5</v>
      </c>
      <c r="C22" s="60">
        <f>'Total TMDL + ID Delta'!BJ28</f>
        <v>0.3</v>
      </c>
      <c r="D22" s="60">
        <f>'Total TMDL + ID Delta'!BP28</f>
        <v>-0.2</v>
      </c>
      <c r="E22" s="60">
        <f>'Total TMDL + ID Delta'!BV28</f>
        <v>-0.2</v>
      </c>
      <c r="F22" s="60">
        <f>'Total TMDL + ID Delta'!CB28</f>
        <v>-0.2</v>
      </c>
      <c r="G22" s="60">
        <f>'Total TMDL + ID Delta'!CH28</f>
        <v>-0.2</v>
      </c>
      <c r="H22" s="60">
        <f>'Total TMDL + ID Delta'!CN28</f>
        <v>-0.2</v>
      </c>
      <c r="I22" s="60">
        <f>'Total TMDL + ID Delta'!CT28</f>
        <v>-0.2</v>
      </c>
      <c r="J22" s="60">
        <f>'Total TMDL + ID Delta'!CZ28</f>
        <v>-0.1</v>
      </c>
      <c r="K22" s="60">
        <f>'Total TMDL + ID Delta'!DF28</f>
        <v>0.1</v>
      </c>
    </row>
    <row r="23" spans="1:11" ht="15">
      <c r="A23" s="64">
        <v>177</v>
      </c>
      <c r="B23" s="60">
        <f>'Total TMDL + ID Delta'!BD29</f>
        <v>0.4</v>
      </c>
      <c r="C23" s="60">
        <f>'Total TMDL + ID Delta'!BJ29</f>
        <v>0.2</v>
      </c>
      <c r="D23" s="60">
        <f>'Total TMDL + ID Delta'!BP29</f>
        <v>-0.2</v>
      </c>
      <c r="E23" s="60">
        <f>'Total TMDL + ID Delta'!BV29</f>
        <v>-0.2</v>
      </c>
      <c r="F23" s="60">
        <f>'Total TMDL + ID Delta'!CB29</f>
        <v>-0.2</v>
      </c>
      <c r="G23" s="60">
        <f>'Total TMDL + ID Delta'!CH29</f>
        <v>-0.2</v>
      </c>
      <c r="H23" s="60">
        <f>'Total TMDL + ID Delta'!CN29</f>
        <v>-0.1</v>
      </c>
      <c r="I23" s="60">
        <f>'Total TMDL + ID Delta'!CT29</f>
        <v>-0.2</v>
      </c>
      <c r="J23" s="60">
        <f>'Total TMDL + ID Delta'!CZ29</f>
        <v>-0.2</v>
      </c>
      <c r="K23" s="60">
        <f>'Total TMDL + ID Delta'!DF29</f>
        <v>0</v>
      </c>
    </row>
    <row r="24" spans="1:11" ht="15">
      <c r="A24" s="64">
        <v>178</v>
      </c>
      <c r="B24" s="60">
        <f>'Total TMDL + ID Delta'!BD30</f>
        <v>0.4</v>
      </c>
      <c r="C24" s="60">
        <f>'Total TMDL + ID Delta'!BJ30</f>
        <v>0.2</v>
      </c>
      <c r="D24" s="60">
        <f>'Total TMDL + ID Delta'!BP30</f>
        <v>-0.2</v>
      </c>
      <c r="E24" s="60">
        <f>'Total TMDL + ID Delta'!BV30</f>
        <v>-0.2</v>
      </c>
      <c r="F24" s="60">
        <f>'Total TMDL + ID Delta'!CB30</f>
        <v>-0.2</v>
      </c>
      <c r="G24" s="60">
        <f>'Total TMDL + ID Delta'!CH30</f>
        <v>-0.2</v>
      </c>
      <c r="H24" s="60">
        <f>'Total TMDL + ID Delta'!CN30</f>
        <v>-0.2</v>
      </c>
      <c r="I24" s="60">
        <f>'Total TMDL + ID Delta'!CT30</f>
        <v>-0.2</v>
      </c>
      <c r="J24" s="60">
        <f>'Total TMDL + ID Delta'!CZ30</f>
        <v>-0.2</v>
      </c>
      <c r="K24" s="60">
        <f>'Total TMDL + ID Delta'!DF30</f>
        <v>0</v>
      </c>
    </row>
    <row r="25" spans="1:11" ht="15">
      <c r="A25" s="64">
        <v>179</v>
      </c>
      <c r="B25" s="60">
        <f>'Total TMDL + ID Delta'!BD31</f>
        <v>0.3</v>
      </c>
      <c r="C25" s="60">
        <f>'Total TMDL + ID Delta'!BJ31</f>
        <v>0.1</v>
      </c>
      <c r="D25" s="60">
        <f>'Total TMDL + ID Delta'!BP31</f>
        <v>-0.2</v>
      </c>
      <c r="E25" s="60">
        <f>'Total TMDL + ID Delta'!BV31</f>
        <v>-0.2</v>
      </c>
      <c r="F25" s="60">
        <f>'Total TMDL + ID Delta'!CB31</f>
        <v>-0.1</v>
      </c>
      <c r="G25" s="60">
        <f>'Total TMDL + ID Delta'!CH31</f>
        <v>-0.2</v>
      </c>
      <c r="H25" s="60">
        <f>'Total TMDL + ID Delta'!CN31</f>
        <v>-0.2</v>
      </c>
      <c r="I25" s="60">
        <f>'Total TMDL + ID Delta'!CT31</f>
        <v>-0.2</v>
      </c>
      <c r="J25" s="60">
        <f>'Total TMDL + ID Delta'!CZ31</f>
        <v>-0.2</v>
      </c>
      <c r="K25" s="60">
        <f>'Total TMDL + ID Delta'!DF31</f>
        <v>0</v>
      </c>
    </row>
    <row r="26" spans="1:11" ht="15">
      <c r="A26" s="64">
        <v>180</v>
      </c>
      <c r="B26" s="60">
        <f>'Total TMDL + ID Delta'!BD32</f>
        <v>0.3</v>
      </c>
      <c r="C26" s="60">
        <f>'Total TMDL + ID Delta'!BJ32</f>
        <v>0.1</v>
      </c>
      <c r="D26" s="60">
        <f>'Total TMDL + ID Delta'!BP32</f>
        <v>-0.1</v>
      </c>
      <c r="E26" s="60">
        <f>'Total TMDL + ID Delta'!BV32</f>
        <v>-0.2</v>
      </c>
      <c r="F26" s="60">
        <f>'Total TMDL + ID Delta'!CB32</f>
        <v>-0.2</v>
      </c>
      <c r="G26" s="60">
        <f>'Total TMDL + ID Delta'!CH32</f>
        <v>-0.2</v>
      </c>
      <c r="H26" s="60">
        <f>'Total TMDL + ID Delta'!CN32</f>
        <v>-0.2</v>
      </c>
      <c r="I26" s="60">
        <f>'Total TMDL + ID Delta'!CT32</f>
        <v>-0.1</v>
      </c>
      <c r="J26" s="60">
        <f>'Total TMDL + ID Delta'!CZ32</f>
        <v>-0.2</v>
      </c>
      <c r="K26" s="60">
        <f>'Total TMDL + ID Delta'!DF32</f>
        <v>0</v>
      </c>
    </row>
    <row r="27" spans="1:11" ht="15">
      <c r="A27" s="64">
        <v>181</v>
      </c>
      <c r="B27" s="60">
        <f>'Total TMDL + ID Delta'!BD33</f>
        <v>0.3</v>
      </c>
      <c r="C27" s="60">
        <f>'Total TMDL + ID Delta'!BJ33</f>
        <v>0.1</v>
      </c>
      <c r="D27" s="60">
        <f>'Total TMDL + ID Delta'!BP33</f>
        <v>-0.2</v>
      </c>
      <c r="E27" s="60">
        <f>'Total TMDL + ID Delta'!BV33</f>
        <v>-0.2</v>
      </c>
      <c r="F27" s="60">
        <f>'Total TMDL + ID Delta'!CB33</f>
        <v>-0.2</v>
      </c>
      <c r="G27" s="60">
        <f>'Total TMDL + ID Delta'!CH33</f>
        <v>-0.2</v>
      </c>
      <c r="H27" s="60">
        <f>'Total TMDL + ID Delta'!CN33</f>
        <v>-0.2</v>
      </c>
      <c r="I27" s="60">
        <f>'Total TMDL + ID Delta'!CT33</f>
        <v>-0.2</v>
      </c>
      <c r="J27" s="60">
        <f>'Total TMDL + ID Delta'!CZ33</f>
        <v>-0.2</v>
      </c>
      <c r="K27" s="60">
        <f>'Total TMDL + ID Delta'!DF33</f>
        <v>-0.1</v>
      </c>
    </row>
    <row r="28" spans="1:11" ht="15">
      <c r="A28" s="64">
        <v>182</v>
      </c>
      <c r="B28" s="60">
        <f>'Total TMDL + ID Delta'!BD34</f>
        <v>0.3</v>
      </c>
      <c r="C28" s="60">
        <f>'Total TMDL + ID Delta'!BJ34</f>
        <v>0.1</v>
      </c>
      <c r="D28" s="60">
        <f>'Total TMDL + ID Delta'!BP34</f>
        <v>-0.2</v>
      </c>
      <c r="E28" s="60">
        <f>'Total TMDL + ID Delta'!BV34</f>
        <v>-0.2</v>
      </c>
      <c r="F28" s="60">
        <f>'Total TMDL + ID Delta'!CB34</f>
        <v>-0.2</v>
      </c>
      <c r="G28" s="60">
        <f>'Total TMDL + ID Delta'!CH34</f>
        <v>-0.2</v>
      </c>
      <c r="H28" s="60">
        <f>'Total TMDL + ID Delta'!CN34</f>
        <v>-0.2</v>
      </c>
      <c r="I28" s="60">
        <f>'Total TMDL + ID Delta'!CT34</f>
        <v>-0.2</v>
      </c>
      <c r="J28" s="60">
        <f>'Total TMDL + ID Delta'!CZ34</f>
        <v>-0.2</v>
      </c>
      <c r="K28" s="60">
        <f>'Total TMDL + ID Delta'!DF34</f>
        <v>-0.2</v>
      </c>
    </row>
    <row r="29" spans="1:11" ht="15">
      <c r="A29" s="64">
        <v>183</v>
      </c>
      <c r="B29" s="60">
        <f>'Total TMDL + ID Delta'!BD35</f>
        <v>0.2</v>
      </c>
      <c r="C29" s="60">
        <f>'Total TMDL + ID Delta'!BJ35</f>
        <v>0</v>
      </c>
      <c r="D29" s="60">
        <f>'Total TMDL + ID Delta'!BP35</f>
        <v>-0.2</v>
      </c>
      <c r="E29" s="60">
        <f>'Total TMDL + ID Delta'!BV35</f>
        <v>-0.2</v>
      </c>
      <c r="F29" s="60">
        <f>'Total TMDL + ID Delta'!CB35</f>
        <v>-0.2</v>
      </c>
      <c r="G29" s="60">
        <f>'Total TMDL + ID Delta'!CH35</f>
        <v>-0.2</v>
      </c>
      <c r="H29" s="60">
        <f>'Total TMDL + ID Delta'!CN35</f>
        <v>-0.2</v>
      </c>
      <c r="I29" s="60">
        <f>'Total TMDL + ID Delta'!CT35</f>
        <v>-0.2</v>
      </c>
      <c r="J29" s="60">
        <f>'Total TMDL + ID Delta'!CZ35</f>
        <v>-0.2</v>
      </c>
      <c r="K29" s="60">
        <f>'Total TMDL + ID Delta'!DF35</f>
        <v>-0.2</v>
      </c>
    </row>
    <row r="30" spans="1:11" ht="15">
      <c r="A30" s="64">
        <v>184</v>
      </c>
      <c r="B30" s="60">
        <f>'Total TMDL + ID Delta'!BD36</f>
        <v>0.2</v>
      </c>
      <c r="C30" s="60">
        <f>'Total TMDL + ID Delta'!BJ36</f>
        <v>0</v>
      </c>
      <c r="D30" s="60">
        <f>'Total TMDL + ID Delta'!BP36</f>
        <v>-0.2</v>
      </c>
      <c r="E30" s="60">
        <f>'Total TMDL + ID Delta'!BV36</f>
        <v>-0.1</v>
      </c>
      <c r="F30" s="60">
        <f>'Total TMDL + ID Delta'!CB36</f>
        <v>-0.2</v>
      </c>
      <c r="G30" s="60">
        <f>'Total TMDL + ID Delta'!CH36</f>
        <v>-0.2</v>
      </c>
      <c r="H30" s="60">
        <f>'Total TMDL + ID Delta'!CN36</f>
        <v>-0.2</v>
      </c>
      <c r="I30" s="60">
        <f>'Total TMDL + ID Delta'!CT36</f>
        <v>-0.2</v>
      </c>
      <c r="J30" s="60">
        <f>'Total TMDL + ID Delta'!CZ36</f>
        <v>-0.2</v>
      </c>
      <c r="K30" s="60">
        <f>'Total TMDL + ID Delta'!DF36</f>
        <v>-0.1</v>
      </c>
    </row>
    <row r="31" spans="1:11" ht="15">
      <c r="A31" s="64">
        <v>185</v>
      </c>
      <c r="B31" s="60">
        <f>'Total TMDL + ID Delta'!BD37</f>
        <v>0.2</v>
      </c>
      <c r="C31" s="60">
        <f>'Total TMDL + ID Delta'!BJ37</f>
        <v>-0.1</v>
      </c>
      <c r="D31" s="60">
        <f>'Total TMDL + ID Delta'!BP37</f>
        <v>-0.2</v>
      </c>
      <c r="E31" s="60">
        <f>'Total TMDL + ID Delta'!BV37</f>
        <v>-0.2</v>
      </c>
      <c r="F31" s="60">
        <f>'Total TMDL + ID Delta'!CB37</f>
        <v>-0.2</v>
      </c>
      <c r="G31" s="60">
        <f>'Total TMDL + ID Delta'!CH37</f>
        <v>-0.2</v>
      </c>
      <c r="H31" s="60">
        <f>'Total TMDL + ID Delta'!CN37</f>
        <v>-0.1</v>
      </c>
      <c r="I31" s="60">
        <f>'Total TMDL + ID Delta'!CT37</f>
        <v>-0.2</v>
      </c>
      <c r="J31" s="60">
        <f>'Total TMDL + ID Delta'!CZ37</f>
        <v>-0.2</v>
      </c>
      <c r="K31" s="60">
        <f>'Total TMDL + ID Delta'!DF37</f>
        <v>-0.2</v>
      </c>
    </row>
    <row r="32" spans="1:11" ht="15">
      <c r="A32" s="64">
        <v>186</v>
      </c>
      <c r="B32" s="60">
        <f>'Total TMDL + ID Delta'!BD38</f>
        <v>0.1</v>
      </c>
      <c r="C32" s="60">
        <f>'Total TMDL + ID Delta'!BJ38</f>
        <v>-0.1</v>
      </c>
      <c r="D32" s="60">
        <f>'Total TMDL + ID Delta'!BP38</f>
        <v>-0.2</v>
      </c>
      <c r="E32" s="60">
        <f>'Total TMDL + ID Delta'!BV38</f>
        <v>-0.2</v>
      </c>
      <c r="F32" s="60">
        <f>'Total TMDL + ID Delta'!CB38</f>
        <v>-0.1</v>
      </c>
      <c r="G32" s="60">
        <f>'Total TMDL + ID Delta'!CH38</f>
        <v>-0.2</v>
      </c>
      <c r="H32" s="60">
        <f>'Total TMDL + ID Delta'!CN38</f>
        <v>-0.2</v>
      </c>
      <c r="I32" s="60">
        <f>'Total TMDL + ID Delta'!CT38</f>
        <v>-0.2</v>
      </c>
      <c r="J32" s="60">
        <f>'Total TMDL + ID Delta'!CZ38</f>
        <v>-0.2</v>
      </c>
      <c r="K32" s="60">
        <f>'Total TMDL + ID Delta'!DF38</f>
        <v>-0.2</v>
      </c>
    </row>
    <row r="33" spans="1:11" ht="15">
      <c r="A33" s="64">
        <v>187</v>
      </c>
      <c r="B33" s="60">
        <f>'Total TMDL + ID Delta'!BD39</f>
        <v>0.1</v>
      </c>
      <c r="C33" s="60">
        <f>'Total TMDL + ID Delta'!BJ39</f>
        <v>-0.1</v>
      </c>
      <c r="D33" s="60">
        <f>'Total TMDL + ID Delta'!BP39</f>
        <v>-0.2</v>
      </c>
      <c r="E33" s="60">
        <f>'Total TMDL + ID Delta'!BV39</f>
        <v>-0.2</v>
      </c>
      <c r="F33" s="60">
        <f>'Total TMDL + ID Delta'!CB39</f>
        <v>-0.2</v>
      </c>
      <c r="G33" s="60">
        <f>'Total TMDL + ID Delta'!CH39</f>
        <v>-0.2</v>
      </c>
      <c r="H33" s="60">
        <f>'Total TMDL + ID Delta'!CN39</f>
        <v>-0.2</v>
      </c>
      <c r="I33" s="60">
        <f>'Total TMDL + ID Delta'!CT39</f>
        <v>-0.2</v>
      </c>
      <c r="J33" s="60">
        <f>'Total TMDL + ID Delta'!CZ39</f>
        <v>-0.2</v>
      </c>
      <c r="K33" s="60">
        <f>'Total TMDL + ID Delta'!DF39</f>
        <v>-0.2</v>
      </c>
    </row>
    <row r="34" spans="1:11" ht="15">
      <c r="A34" s="64">
        <v>188</v>
      </c>
      <c r="B34" s="60">
        <f>'Total TMDL + ID Delta'!BD40</f>
        <v>0</v>
      </c>
      <c r="C34" s="60">
        <f>'Total TMDL + ID Delta'!BJ40</f>
        <v>-0.1</v>
      </c>
      <c r="D34" s="60">
        <f>'Total TMDL + ID Delta'!BP40</f>
        <v>-0.2</v>
      </c>
      <c r="E34" s="60">
        <f>'Total TMDL + ID Delta'!BV40</f>
        <v>-0.2</v>
      </c>
      <c r="F34" s="60">
        <f>'Total TMDL + ID Delta'!CB40</f>
        <v>-0.2</v>
      </c>
      <c r="G34" s="60">
        <f>'Total TMDL + ID Delta'!CH40</f>
        <v>-0.2</v>
      </c>
      <c r="H34" s="60">
        <f>'Total TMDL + ID Delta'!CN40</f>
        <v>-0.2</v>
      </c>
      <c r="I34" s="60">
        <f>'Total TMDL + ID Delta'!CT40</f>
        <v>-0.2</v>
      </c>
      <c r="J34" s="60">
        <f>'Total TMDL + ID Delta'!CZ40</f>
        <v>-0.1</v>
      </c>
      <c r="K34" s="60">
        <f>'Total TMDL + ID Delta'!DF40</f>
        <v>-0.2</v>
      </c>
    </row>
    <row r="36" spans="1:3" ht="15">
      <c r="A36" s="59" t="str">
        <f>'Total TMDL + ID Delta'!AW41</f>
        <v>Conditions</v>
      </c>
      <c r="B36" s="59" t="str">
        <f>'Total TMDL + ID Delta'!AX41</f>
        <v>Value</v>
      </c>
      <c r="C36" s="59" t="str">
        <f>'Total TMDL + ID Delta'!AY41</f>
        <v>Compliance?</v>
      </c>
    </row>
    <row r="37" spans="1:3" ht="15">
      <c r="A37" s="61" t="str">
        <f>'Total TMDL + ID Delta'!AW42</f>
        <v>#1 Largest final ∆ outside Avista resp. space</v>
      </c>
      <c r="B37" s="61">
        <f>'Total TMDL + ID Delta'!AX42</f>
        <v>-0.2</v>
      </c>
      <c r="C37" s="59" t="str">
        <f>'Total TMDL + ID Delta'!AY42</f>
        <v>Yes</v>
      </c>
    </row>
    <row r="38" spans="1:3" ht="15">
      <c r="A38" s="61" t="str">
        <f>'Total TMDL + ID Delta'!AW43</f>
        <v>#2 Average DO change in Avista resp. space</v>
      </c>
      <c r="B38" s="65">
        <f>'Total TMDL + ID Delta'!AX43</f>
        <v>0.012693277310924336</v>
      </c>
      <c r="C38" s="59" t="str">
        <f>'Total TMDL + ID Delta'!AY43</f>
        <v>Yes</v>
      </c>
    </row>
    <row r="39" spans="1:3" ht="15">
      <c r="A39" s="61" t="str">
        <f>'Total TMDL + ID Delta'!AW44</f>
        <v>#3 Largest final ∆ inside Avista resp. space</v>
      </c>
      <c r="B39" s="61">
        <f>'Total TMDL + ID Delta'!AX44</f>
        <v>-0.2</v>
      </c>
      <c r="C39" s="59" t="str">
        <f>'Total TMDL + ID Delta'!AY44</f>
        <v>Yes</v>
      </c>
    </row>
    <row r="41" spans="1:2" ht="15">
      <c r="A41" s="61" t="str">
        <f>'Total TMDL + ID Delta'!AW46</f>
        <v># of results &gt; 0.2 mg/L</v>
      </c>
      <c r="B41" s="61">
        <f>'Total TMDL + ID Delta'!AX46</f>
        <v>0</v>
      </c>
    </row>
  </sheetData>
  <sheetProtection/>
  <conditionalFormatting sqref="B4:K34">
    <cfRule type="cellIs" priority="1" dxfId="1" operator="lessThan" stopIfTrue="1">
      <formula>-0.2</formula>
    </cfRule>
  </conditionalFormatting>
  <printOptions gridLines="1"/>
  <pageMargins left="0.75" right="0.75" top="1" bottom="1" header="0.5" footer="0.5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bergerc</dc:creator>
  <cp:keywords/>
  <dc:description/>
  <cp:lastModifiedBy>Joseph S Helfand</cp:lastModifiedBy>
  <cp:lastPrinted>2010-10-29T00:11:59Z</cp:lastPrinted>
  <dcterms:created xsi:type="dcterms:W3CDTF">2009-06-20T21:17:28Z</dcterms:created>
  <dcterms:modified xsi:type="dcterms:W3CDTF">2011-04-13T14:30:30Z</dcterms:modified>
  <cp:category/>
  <cp:version/>
  <cp:contentType/>
  <cp:contentStatus/>
</cp:coreProperties>
</file>